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ept\S13101\priv\Finanční zdraví\FZ_4.kolo\metodika+kalkulator\"/>
    </mc:Choice>
  </mc:AlternateContent>
  <bookViews>
    <workbookView xWindow="0" yWindow="0" windowWidth="28800" windowHeight="12435" tabRatio="847"/>
  </bookViews>
  <sheets>
    <sheet name="postup" sheetId="16" r:id="rId1"/>
    <sheet name="2016-ÚČ" sheetId="45" r:id="rId2"/>
    <sheet name="2015-ÚČ" sheetId="43" r:id="rId3"/>
    <sheet name="2014-ÚČ" sheetId="35" r:id="rId4"/>
    <sheet name="2013-ÚČ" sheetId="37" r:id="rId5"/>
    <sheet name="2012-ÚČ" sheetId="33" r:id="rId6"/>
    <sheet name="2011-ÚČ" sheetId="29" r:id="rId7"/>
    <sheet name="2016-DE" sheetId="47" r:id="rId8"/>
    <sheet name="2015-DE" sheetId="44" r:id="rId9"/>
    <sheet name="2014-DE" sheetId="38" r:id="rId10"/>
    <sheet name="2013-DE" sheetId="41" r:id="rId11"/>
    <sheet name="2012-DE" sheetId="39" r:id="rId12"/>
    <sheet name="PomocnyMCA" sheetId="4" state="veryHidden" r:id="rId13"/>
    <sheet name="2011-DE" sheetId="42" r:id="rId14"/>
    <sheet name="bodování" sheetId="3" r:id="rId15"/>
  </sheets>
  <definedNames>
    <definedName name="_xlnm.Print_Area" localSheetId="13">'2011-DE'!$A$1:$I$15</definedName>
    <definedName name="_xlnm.Print_Area" localSheetId="11">'2012-DE'!$A$1:$I$27</definedName>
    <definedName name="_xlnm.Print_Area" localSheetId="10">'2013-DE'!$A$1:$I$27</definedName>
    <definedName name="_xlnm.Print_Area" localSheetId="9">'2014-DE'!$A$1:$I$27</definedName>
  </definedNames>
  <calcPr calcId="152511"/>
</workbook>
</file>

<file path=xl/calcChain.xml><?xml version="1.0" encoding="utf-8"?>
<calcChain xmlns="http://schemas.openxmlformats.org/spreadsheetml/2006/main">
  <c r="I10" i="45" l="1"/>
  <c r="I15" i="39" l="1"/>
  <c r="H15" i="39"/>
  <c r="H14" i="39"/>
  <c r="I14" i="39" s="1"/>
  <c r="I13" i="39"/>
  <c r="H13" i="39"/>
  <c r="H12" i="39"/>
  <c r="I12" i="39" s="1"/>
  <c r="I11" i="39"/>
  <c r="H11" i="39"/>
  <c r="H10" i="39"/>
  <c r="I10" i="39" s="1"/>
  <c r="H9" i="39"/>
  <c r="I9" i="39" s="1"/>
  <c r="H8" i="39"/>
  <c r="I8" i="39" s="1"/>
  <c r="H7" i="39"/>
  <c r="I7" i="39" s="1"/>
  <c r="H6" i="39"/>
  <c r="I6" i="39" s="1"/>
  <c r="H15" i="41"/>
  <c r="I15" i="41" s="1"/>
  <c r="H14" i="41"/>
  <c r="I14" i="41" s="1"/>
  <c r="H13" i="41"/>
  <c r="I13" i="41" s="1"/>
  <c r="H12" i="41"/>
  <c r="I12" i="41" s="1"/>
  <c r="I11" i="41"/>
  <c r="H11" i="41"/>
  <c r="H10" i="41"/>
  <c r="I10" i="41" s="1"/>
  <c r="H9" i="41"/>
  <c r="I9" i="41" s="1"/>
  <c r="H8" i="41"/>
  <c r="I8" i="41" s="1"/>
  <c r="H7" i="41"/>
  <c r="I7" i="41" s="1"/>
  <c r="H6" i="41"/>
  <c r="I6" i="41" s="1"/>
  <c r="H15" i="38"/>
  <c r="I15" i="38" s="1"/>
  <c r="I14" i="38"/>
  <c r="H14" i="38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I14" i="44" s="1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I14" i="47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J15" i="33"/>
  <c r="I15" i="33"/>
  <c r="I14" i="33"/>
  <c r="J14" i="33" s="1"/>
  <c r="I13" i="33"/>
  <c r="J13" i="33" s="1"/>
  <c r="I12" i="33"/>
  <c r="J12" i="33" s="1"/>
  <c r="I11" i="33"/>
  <c r="J11" i="33" s="1"/>
  <c r="I10" i="33"/>
  <c r="J10" i="33" s="1"/>
  <c r="I9" i="33"/>
  <c r="J9" i="33" s="1"/>
  <c r="J8" i="33"/>
  <c r="I8" i="33"/>
  <c r="J7" i="33"/>
  <c r="I7" i="33"/>
  <c r="J6" i="33"/>
  <c r="I6" i="33"/>
  <c r="I15" i="37"/>
  <c r="J15" i="37" s="1"/>
  <c r="J14" i="37"/>
  <c r="I14" i="37"/>
  <c r="I13" i="37"/>
  <c r="J13" i="37" s="1"/>
  <c r="I12" i="37"/>
  <c r="J12" i="37" s="1"/>
  <c r="I11" i="37"/>
  <c r="J11" i="37" s="1"/>
  <c r="I10" i="37"/>
  <c r="J10" i="37" s="1"/>
  <c r="I9" i="37"/>
  <c r="J9" i="37" s="1"/>
  <c r="I8" i="37"/>
  <c r="J8" i="37" s="1"/>
  <c r="J7" i="37"/>
  <c r="I7" i="37"/>
  <c r="I6" i="37"/>
  <c r="J6" i="37" s="1"/>
  <c r="J15" i="35"/>
  <c r="I15" i="35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39" l="1"/>
  <c r="I16" i="41"/>
  <c r="I16" i="38"/>
  <c r="I16" i="44"/>
  <c r="I16" i="47"/>
  <c r="J16" i="33"/>
  <c r="J16" i="37"/>
  <c r="J16" i="35"/>
  <c r="J16" i="43"/>
  <c r="J16" i="45"/>
  <c r="H14" i="3" l="1"/>
  <c r="I14" i="3" s="1"/>
  <c r="H17" i="3"/>
  <c r="I17" i="3" s="1"/>
  <c r="H12" i="3"/>
  <c r="I12" i="3" s="1"/>
  <c r="H13" i="3"/>
  <c r="I13" i="3" s="1"/>
  <c r="H16" i="3"/>
  <c r="I16" i="3" s="1"/>
  <c r="H24" i="3"/>
  <c r="I24" i="3" s="1"/>
  <c r="H15" i="3"/>
  <c r="I15" i="3" s="1"/>
  <c r="H8" i="3"/>
  <c r="I8" i="3" s="1"/>
  <c r="H26" i="3"/>
  <c r="I26" i="3" s="1"/>
  <c r="H19" i="3"/>
  <c r="I19" i="3" s="1"/>
  <c r="H20" i="3"/>
  <c r="I20" i="3" s="1"/>
  <c r="H11" i="3"/>
  <c r="I11" i="3" s="1"/>
  <c r="H23" i="3"/>
  <c r="I23" i="3" s="1"/>
  <c r="H22" i="3"/>
  <c r="I22" i="3" s="1"/>
  <c r="H25" i="3"/>
  <c r="I25" i="3" s="1"/>
  <c r="H10" i="3"/>
  <c r="I10" i="3" s="1"/>
  <c r="H7" i="3"/>
  <c r="I7" i="3" s="1"/>
  <c r="H18" i="3"/>
  <c r="I18" i="3" s="1"/>
  <c r="H6" i="3"/>
  <c r="I6" i="3" s="1"/>
  <c r="H21" i="3"/>
  <c r="I21" i="3" s="1"/>
  <c r="H9" i="3"/>
  <c r="I9" i="3" s="1"/>
</calcChain>
</file>

<file path=xl/sharedStrings.xml><?xml version="1.0" encoding="utf-8"?>
<sst xmlns="http://schemas.openxmlformats.org/spreadsheetml/2006/main" count="1005" uniqueCount="331">
  <si>
    <t xml:space="preserve">Rezervní fondy, nedělitelný fond a ostatní fondy ze zisku </t>
  </si>
  <si>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</si>
  <si>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</si>
  <si>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</si>
  <si>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</si>
  <si>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</si>
  <si>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</si>
  <si>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</si>
  <si>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</si>
  <si>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</si>
  <si>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</si>
  <si>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</si>
  <si>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</si>
  <si>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</si>
  <si>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</si>
  <si>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</si>
  <si>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</si>
  <si>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</si>
  <si>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</si>
  <si>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</si>
  <si>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</si>
  <si>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</si>
  <si>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</si>
  <si>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</si>
  <si>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</si>
  <si>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</si>
  <si>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</si>
  <si>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</si>
  <si>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</si>
  <si>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</si>
  <si>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</si>
  <si>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</si>
  <si>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</si>
  <si>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</si>
  <si>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</si>
  <si>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</si>
  <si>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</si>
  <si>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</si>
  <si>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</si>
  <si>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</si>
  <si>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</si>
  <si>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</si>
  <si>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</si>
  <si>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</si>
  <si>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</si>
  <si>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</si>
  <si>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</si>
  <si>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</si>
  <si>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</si>
  <si>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</si>
  <si>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</si>
  <si>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</si>
  <si>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</si>
  <si>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</si>
  <si>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</si>
  <si>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</si>
  <si>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</si>
  <si>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</si>
  <si>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</si>
  <si>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</si>
  <si>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</si>
  <si>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</si>
  <si>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</si>
  <si>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</si>
  <si>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</si>
  <si>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</si>
  <si>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</si>
  <si>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</si>
  <si>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</si>
  <si>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</si>
  <si>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</si>
  <si>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</si>
  <si>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</si>
  <si>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</si>
  <si>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</si>
  <si>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</si>
  <si>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</si>
  <si>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</si>
  <si>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</si>
  <si>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</si>
  <si>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</si>
  <si>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</si>
  <si>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</si>
  <si>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</si>
  <si>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</si>
  <si>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</si>
  <si>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</si>
  <si>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</si>
  <si>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</si>
  <si>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</si>
  <si>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</si>
  <si>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</si>
  <si>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</si>
  <si>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</si>
  <si>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</si>
  <si>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</si>
  <si>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</si>
  <si>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</si>
  <si>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</si>
  <si>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</si>
  <si>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</si>
  <si>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</si>
  <si>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</si>
  <si>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</si>
  <si>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</si>
  <si>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</si>
  <si>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</si>
  <si>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</si>
  <si>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</si>
  <si>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</si>
  <si>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</si>
  <si>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</si>
  <si>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</si>
  <si>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</si>
  <si>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</si>
  <si>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</si>
  <si>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</si>
  <si>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</si>
  <si>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</si>
  <si>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</si>
  <si>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</si>
  <si>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</si>
  <si>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</si>
  <si>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119</t>
  </si>
  <si>
    <t>Krátkodobé bankovní úvěry</t>
  </si>
  <si>
    <t>Přiznání k dani z příjmů fyzických osob B 2011</t>
  </si>
  <si>
    <t>080</t>
  </si>
  <si>
    <t>083</t>
  </si>
  <si>
    <t>088</t>
  </si>
  <si>
    <t>089</t>
  </si>
  <si>
    <t>105</t>
  </si>
  <si>
    <t>115</t>
  </si>
  <si>
    <t>120</t>
  </si>
  <si>
    <t>121</t>
  </si>
  <si>
    <t>Výsledek ukazatelů za rok 2012</t>
  </si>
  <si>
    <t>Přiznání k dani z příjmů fyzických osob B 2012</t>
  </si>
  <si>
    <t>Počet bodů celkem za rok 2012</t>
  </si>
  <si>
    <t>Výsledek ukazatelů za rok 2013</t>
  </si>
  <si>
    <t>Počet bodů celkem za rok 2013</t>
  </si>
  <si>
    <t>Přiznání k dani z příjmů fyzických osob B 2013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</si>
  <si>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</si>
  <si>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</si>
  <si>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</si>
  <si>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</si>
  <si>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</si>
  <si>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</si>
  <si>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</si>
  <si>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</si>
  <si>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</si>
  <si>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</si>
  <si>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</si>
  <si>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</si>
  <si>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</si>
  <si>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</si>
  <si>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</si>
  <si>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Přiznání k dani z příjmů fyzických osob B 2014</t>
  </si>
  <si>
    <t>"Pohotová likvidita"</t>
  </si>
  <si>
    <t>D - NE</t>
  </si>
  <si>
    <t>2014-ÚČ, 2013-ÚČ, 2012-ÚČ</t>
  </si>
  <si>
    <t>2014-DE, 2013-DE, 2012-DE</t>
  </si>
  <si>
    <t>2014-ÚČ, 2013-ÚČ, 2012-DE</t>
  </si>
  <si>
    <t>2014-ÚČ, 2013-DE, 2012-DE</t>
  </si>
  <si>
    <t xml:space="preserve"> 2014-ÚČ, 2013-DE 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</si>
  <si>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</si>
  <si>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</si>
  <si>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</si>
  <si>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Přiznání k dani z příjmů fyzických osob B 2015</t>
  </si>
  <si>
    <t>2015-ÚČ, 2014-ÚČ, 2013-ÚČ</t>
  </si>
  <si>
    <t xml:space="preserve"> 2015-ÚČ, 2014-ÚČ </t>
  </si>
  <si>
    <t>2014-ÚČ, 2013-ÚČ</t>
  </si>
  <si>
    <t>2015-DE, 2014-DE, 2013-DE</t>
  </si>
  <si>
    <t xml:space="preserve"> 2015-DE, 2014-DE </t>
  </si>
  <si>
    <t>2014-DE, 2013-DE</t>
  </si>
  <si>
    <t>2015-ÚČ, 2014-ÚČ, 2013-DE</t>
  </si>
  <si>
    <t>2015-ÚČ, 2014-DE, 2013-DE</t>
  </si>
  <si>
    <t xml:space="preserve"> 2015-ÚČ, 2014-DE </t>
  </si>
  <si>
    <t>Počet bodů celkem za rok 2015</t>
  </si>
  <si>
    <t>dle příslušných roků (lze i např.: rok 2013 - daňová evidence a roky 2014, 2015 - účetnictví, tj. žadatel přešel z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</si>
  <si>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</si>
  <si>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</si>
  <si>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</si>
  <si>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</si>
  <si>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</si>
  <si>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</si>
  <si>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</si>
  <si>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</si>
  <si>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</si>
  <si>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</si>
  <si>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</si>
  <si>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</si>
  <si>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</si>
  <si>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</si>
  <si>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</si>
  <si>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</si>
  <si>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</si>
  <si>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</si>
  <si>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</si>
  <si>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</si>
  <si>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</si>
  <si>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</si>
  <si>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</si>
  <si>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</si>
  <si>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</si>
  <si>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</si>
  <si>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</si>
  <si>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</si>
  <si>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</si>
  <si>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 xml:space="preserve">A. V.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</si>
  <si>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</si>
  <si>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</si>
  <si>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</si>
  <si>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</si>
  <si>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</si>
  <si>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</si>
  <si>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</si>
  <si>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</si>
  <si>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</si>
  <si>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</si>
  <si>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</si>
  <si>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</si>
  <si>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</si>
  <si>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</si>
  <si>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</si>
  <si>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</si>
  <si>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</si>
  <si>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</si>
  <si>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</si>
  <si>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</si>
  <si>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</si>
  <si>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</si>
  <si>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</si>
  <si>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</si>
  <si>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</si>
  <si>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</si>
  <si>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</si>
  <si>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</si>
  <si>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</si>
  <si>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</si>
  <si>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</si>
  <si>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</si>
  <si>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</si>
  <si>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</si>
  <si>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</si>
  <si>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</si>
  <si>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</si>
  <si>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</si>
  <si>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</si>
  <si>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</si>
  <si>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</si>
  <si>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</si>
  <si>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</si>
  <si>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</si>
  <si>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</si>
  <si>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</si>
  <si>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</si>
  <si>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</si>
  <si>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</si>
  <si>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</si>
  <si>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</si>
  <si>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</si>
  <si>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</si>
  <si>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</si>
  <si>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</si>
  <si>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</si>
  <si>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</si>
  <si>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</si>
  <si>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</si>
  <si>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</si>
  <si>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</si>
  <si>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</si>
  <si>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</si>
  <si>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</si>
  <si>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</si>
  <si>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</si>
  <si>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</si>
  <si>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</si>
  <si>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</si>
  <si>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</si>
  <si>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</si>
  <si>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</si>
  <si>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</si>
  <si>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</si>
  <si>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</si>
  <si>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</si>
  <si>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</si>
  <si>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</si>
  <si>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</si>
  <si>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</si>
  <si>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</si>
  <si>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</si>
  <si>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</si>
  <si>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z Přiznání k dani z příjmů fyzických osob typ B u žadatelů s daňovou evidencí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</si>
  <si>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</si>
  <si>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</si>
  <si>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</si>
  <si>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Rozvaha ke dni 31. 12. 2016</t>
  </si>
  <si>
    <t>Výkaz zisku a ztráty ke dni 31. 12. 2016</t>
  </si>
  <si>
    <t>Rozvaha ke dni 31. 12. 2015</t>
  </si>
  <si>
    <t>Výkaz zisku a ztráty ke dni 31. 12. 2015</t>
  </si>
  <si>
    <t>Rozvaha ke dni 31. 12. 2014</t>
  </si>
  <si>
    <t>Výkaz zisku a ztráty ke dni 31. 12. 2014</t>
  </si>
  <si>
    <t>Rozvaha ke dni 31. 12. 2013</t>
  </si>
  <si>
    <t>Výkaz zisku a ztráty ke dni 31. 12. 2013</t>
  </si>
  <si>
    <t>Rozvaha ke dni 31. 12. 2012</t>
  </si>
  <si>
    <t>Výkaz zisku a ztráty ke dni 31. 12. 2012</t>
  </si>
  <si>
    <t>Rozvaha ke dni 31. 12. 2011</t>
  </si>
  <si>
    <t>Výsledek se týká subjektu, který prokazuje finanční zdraví</t>
  </si>
  <si>
    <t>za účetnictví roky 2016, 2015, 2014</t>
  </si>
  <si>
    <t>za účetnictví roky 2015, 2014, 2013</t>
  </si>
  <si>
    <t>za účetnictví roky 2014, 2013, 2012</t>
  </si>
  <si>
    <t>za účetnictví roky 2016, 2015</t>
  </si>
  <si>
    <t>za účetnictví roky 2015, 2014</t>
  </si>
  <si>
    <t>za účetnictví roky 2014, 2013</t>
  </si>
  <si>
    <t>za daňovou evidenci roky 2016, 2015, 2014</t>
  </si>
  <si>
    <t>za daňovou evidenci roky 2015, 2014, 2013</t>
  </si>
  <si>
    <t>za daňovou evidenci roky 2014, 2013, 2012</t>
  </si>
  <si>
    <t>za daňovou evidenci roky 2016, 2015</t>
  </si>
  <si>
    <t>za daňovou evidenci roky 2015, 2014</t>
  </si>
  <si>
    <t>za daňovou evidenci roky 2014, 2013</t>
  </si>
  <si>
    <t>za účetnictví roky 2016, 2015 a daňovou evidenci rok 2014</t>
  </si>
  <si>
    <t>za účetnictví roky 2015, 2014 a daňovou evidenci rok 2013</t>
  </si>
  <si>
    <t>za účetnictví roky 2014, 2013 a daňovou evidenci rok 2012</t>
  </si>
  <si>
    <t>za účetnictví rok 2016 a daňovou evidenci roky 2015, 2014</t>
  </si>
  <si>
    <t>za účetnictví rok 2015 a daňovou evidenci roky 2014, 2013</t>
  </si>
  <si>
    <t>za účetnictví rok 2014 a daňovou evidenci roky 2013, 2012</t>
  </si>
  <si>
    <t>za účetnictví rok 2016 a daňovou evidenci rok 2015</t>
  </si>
  <si>
    <t>za účetnictví rok 2015 a daňovou evidenci rok 2014</t>
  </si>
  <si>
    <t>za účetnictví rok 2014 a daňovou evidenci rok 2013</t>
  </si>
  <si>
    <t>Počet bodů celkem za rok 2016</t>
  </si>
  <si>
    <t>Přiznání k dani z příjmů fyzických osob B 2016</t>
  </si>
  <si>
    <t>do (včetně)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</si>
</sst>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/>
      <right style="thick">
        <color rgb="FF9AB7AD"/>
      </right>
      <top/>
      <bottom style="thick">
        <color rgb="FF9AB7AD"/>
      </bottom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hair">
        <color indexed="38"/>
      </left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thick">
        <color rgb="FF9AB7AD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6" fillId="0" borderId="39" xfId="0" applyFont="1" applyBorder="1"/>
    <xf numFmtId="0" fontId="3" fillId="0" borderId="37" xfId="0" applyFont="1" applyBorder="1"/>
    <xf numFmtId="0" fontId="3" fillId="6" borderId="40" xfId="0" applyFont="1" applyFill="1" applyBorder="1"/>
    <xf numFmtId="0" fontId="3" fillId="7" borderId="41" xfId="0" applyFont="1" applyFill="1" applyBorder="1"/>
    <xf numFmtId="0" fontId="3" fillId="0" borderId="42" xfId="0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1" fontId="6" fillId="2" borderId="8" xfId="0" applyNumberFormat="1" applyFont="1" applyFill="1" applyBorder="1" applyAlignment="1">
      <alignment horizontal="center"/>
    </xf>
    <xf numFmtId="1" fontId="6" fillId="2" borderId="9" xfId="0" applyNumberFormat="1" applyFont="1" applyFill="1" applyBorder="1" applyAlignment="1">
      <alignment horizontal="center"/>
    </xf>
    <xf numFmtId="0" fontId="7" fillId="2" borderId="43" xfId="0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AB7AD"/>
      <color rgb="FF034A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7904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7905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7906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5856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5857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5858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tabSelected="1" zoomScale="75" zoomScaleNormal="75" zoomScaleSheetLayoutView="75" workbookViewId="0">
      <selection activeCell="D11" sqref="D11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6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7"/>
      <c r="C2" s="78"/>
      <c r="D2" s="78"/>
      <c r="E2" s="78"/>
      <c r="F2" s="79"/>
      <c r="G2" s="80"/>
      <c r="H2" s="81"/>
      <c r="I2" s="82"/>
      <c r="J2" s="78"/>
      <c r="K2" s="78"/>
      <c r="L2" s="78"/>
      <c r="M2" s="83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7"/>
      <c r="C3" s="60"/>
      <c r="D3" s="60"/>
      <c r="E3" s="60"/>
      <c r="F3" s="84" t="s">
        <v>101</v>
      </c>
      <c r="G3" s="85"/>
      <c r="H3" s="85"/>
      <c r="I3" s="86"/>
      <c r="J3" s="61"/>
      <c r="K3" s="61"/>
      <c r="L3" s="61"/>
      <c r="M3" s="87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8"/>
      <c r="C4" s="10"/>
      <c r="D4" s="10"/>
      <c r="E4" s="10"/>
      <c r="F4" s="10"/>
      <c r="G4" s="10"/>
      <c r="H4" s="10"/>
      <c r="I4" s="10"/>
      <c r="J4" s="10"/>
      <c r="K4" s="10"/>
      <c r="L4" s="10"/>
      <c r="M4" s="89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90"/>
      <c r="C5" s="91" t="s">
        <v>119</v>
      </c>
      <c r="D5" s="91"/>
      <c r="E5" s="91"/>
      <c r="F5" s="91"/>
      <c r="G5" s="91"/>
      <c r="H5" s="91"/>
      <c r="I5" s="91"/>
      <c r="J5" s="91"/>
      <c r="K5" s="91"/>
      <c r="L5" s="91"/>
      <c r="M5" s="92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90"/>
      <c r="C6" s="91" t="s">
        <v>291</v>
      </c>
      <c r="D6" s="91"/>
      <c r="E6" s="91"/>
      <c r="F6" s="91"/>
      <c r="G6" s="91"/>
      <c r="H6" s="91"/>
      <c r="I6" s="91"/>
      <c r="J6" s="91"/>
      <c r="K6" s="91"/>
      <c r="L6" s="91"/>
      <c r="M6" s="92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90"/>
      <c r="C7" s="91"/>
      <c r="D7" s="91"/>
      <c r="E7" s="91"/>
      <c r="F7" s="91"/>
      <c r="G7" s="91"/>
      <c r="H7" s="91"/>
      <c r="I7" s="91"/>
      <c r="J7" s="91"/>
      <c r="K7" s="91"/>
      <c r="L7" s="91"/>
      <c r="M7" s="92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90"/>
      <c r="C8" s="91" t="s">
        <v>294</v>
      </c>
      <c r="D8" s="91"/>
      <c r="E8" s="91"/>
      <c r="F8" s="91"/>
      <c r="G8" s="91"/>
      <c r="H8" s="91"/>
      <c r="I8" s="91"/>
      <c r="J8" s="91"/>
      <c r="K8" s="91"/>
      <c r="L8" s="91"/>
      <c r="M8" s="92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90"/>
      <c r="C9" s="76" t="s">
        <v>292</v>
      </c>
      <c r="D9" s="31"/>
      <c r="E9" s="31"/>
      <c r="F9" s="31"/>
      <c r="G9" s="31"/>
      <c r="H9" s="31"/>
      <c r="I9" s="31"/>
      <c r="J9" s="31"/>
      <c r="K9" s="31"/>
      <c r="L9" s="31"/>
      <c r="M9" s="93"/>
      <c r="N9" s="34"/>
      <c r="O9" s="34"/>
      <c r="P9" s="34"/>
      <c r="Q9" s="14"/>
      <c r="R9" s="14"/>
      <c r="S9" s="14"/>
      <c r="T9" s="7"/>
      <c r="U9" s="8"/>
    </row>
    <row r="10" spans="1:21" ht="14.25" x14ac:dyDescent="0.2">
      <c r="A10" s="14"/>
      <c r="B10" s="90"/>
      <c r="C10" s="76" t="s">
        <v>293</v>
      </c>
      <c r="D10" s="31"/>
      <c r="E10" s="31"/>
      <c r="F10" s="31"/>
      <c r="G10" s="31"/>
      <c r="H10" s="31"/>
      <c r="I10" s="31"/>
      <c r="J10" s="31"/>
      <c r="K10" s="31"/>
      <c r="L10" s="31"/>
      <c r="M10" s="93"/>
      <c r="N10" s="34"/>
      <c r="O10" s="34"/>
      <c r="P10" s="34"/>
      <c r="Q10" s="14"/>
      <c r="R10" s="14"/>
      <c r="S10" s="14"/>
      <c r="T10" s="7"/>
      <c r="U10" s="8"/>
    </row>
    <row r="11" spans="1:21" ht="14.25" x14ac:dyDescent="0.2">
      <c r="A11" s="14"/>
      <c r="B11" s="90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2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90"/>
      <c r="C12" s="94" t="s">
        <v>65</v>
      </c>
      <c r="D12" s="94"/>
      <c r="E12" s="91"/>
      <c r="F12" s="91"/>
      <c r="G12" s="91"/>
      <c r="H12" s="91"/>
      <c r="I12" s="91"/>
      <c r="J12" s="91"/>
      <c r="K12" s="91"/>
      <c r="L12" s="91"/>
      <c r="M12" s="92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90"/>
      <c r="C13" s="94" t="s">
        <v>98</v>
      </c>
      <c r="D13" s="94"/>
      <c r="E13" s="91"/>
      <c r="F13" s="91"/>
      <c r="G13" s="91"/>
      <c r="H13" s="91"/>
      <c r="I13" s="91"/>
      <c r="J13" s="107" t="s">
        <v>93</v>
      </c>
      <c r="K13" s="91" t="s">
        <v>99</v>
      </c>
      <c r="L13" s="108" t="s">
        <v>120</v>
      </c>
      <c r="M13" s="95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90"/>
      <c r="C14" s="94" t="s">
        <v>177</v>
      </c>
      <c r="D14" s="94"/>
      <c r="E14" s="91"/>
      <c r="F14" s="91"/>
      <c r="G14" s="91"/>
      <c r="H14" s="91"/>
      <c r="I14" s="91"/>
      <c r="J14" s="91"/>
      <c r="K14" s="91"/>
      <c r="L14" s="91"/>
      <c r="M14" s="92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90"/>
      <c r="C15" s="94" t="s">
        <v>121</v>
      </c>
      <c r="D15" s="94"/>
      <c r="E15" s="91"/>
      <c r="F15" s="91"/>
      <c r="G15" s="91"/>
      <c r="H15" s="91"/>
      <c r="I15" s="91"/>
      <c r="J15" s="91"/>
      <c r="K15" s="91"/>
      <c r="L15" s="91"/>
      <c r="M15" s="92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90"/>
      <c r="C16" s="94" t="s">
        <v>164</v>
      </c>
      <c r="D16" s="94"/>
      <c r="E16" s="91"/>
      <c r="F16" s="91"/>
      <c r="G16" s="91"/>
      <c r="H16" s="91"/>
      <c r="I16" s="91"/>
      <c r="J16" s="91"/>
      <c r="K16" s="91"/>
      <c r="L16" s="91"/>
      <c r="M16" s="92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90"/>
      <c r="C17" s="94" t="s">
        <v>100</v>
      </c>
      <c r="D17" s="96" t="s">
        <v>66</v>
      </c>
      <c r="E17" s="91"/>
      <c r="F17" s="91"/>
      <c r="G17" s="91"/>
      <c r="H17" s="91"/>
      <c r="I17" s="91"/>
      <c r="J17" s="91"/>
      <c r="K17" s="91"/>
      <c r="L17" s="91"/>
      <c r="M17" s="92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90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2"/>
      <c r="N18" s="14"/>
      <c r="O18" s="14"/>
      <c r="P18" s="14"/>
      <c r="Q18" s="14"/>
      <c r="R18" s="14"/>
      <c r="S18" s="14"/>
      <c r="T18" s="7"/>
      <c r="U18" s="8"/>
    </row>
    <row r="19" spans="1:21" ht="15" thickBot="1" x14ac:dyDescent="0.25">
      <c r="A19" s="14"/>
      <c r="B19" s="98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100"/>
      <c r="N19" s="14"/>
      <c r="O19" s="14"/>
      <c r="P19" s="14"/>
      <c r="Q19" s="14"/>
      <c r="R19" s="14"/>
      <c r="S19" s="14"/>
      <c r="T19" s="7"/>
      <c r="U19" s="8"/>
    </row>
    <row r="20" spans="1:21" ht="15" thickTop="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7"/>
      <c r="U21" s="8"/>
    </row>
    <row r="22" spans="1:21" ht="14.25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7"/>
      <c r="U22" s="8"/>
    </row>
    <row r="23" spans="1:21" ht="14.25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7"/>
      <c r="U23" s="8"/>
    </row>
    <row r="24" spans="1:21" ht="14.25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7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sheetProtection algorithmName="SHA-512" hashValue="h5wC9ec615tb9FmMZwnVPwg5ABVHWG+edXi1TbAtKnEK8aEVuHMGlEdPlw2tfrEqGZRvQDHAUWzG6Sq/bEl3rg==" saltValue="jHf4G3hN9xWLzGSUY0K+yg==" spinCount="100000" sheet="1" objects="1" scenarios="1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/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82" customWidth="1"/>
    <col min="5" max="5" width="9.140625" style="182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9"/>
      <c r="E1" s="169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155</v>
      </c>
      <c r="C2" s="13"/>
      <c r="D2" s="177"/>
      <c r="E2" s="172"/>
      <c r="F2" s="13"/>
      <c r="G2" s="29" t="s">
        <v>151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4" customFormat="1" ht="15" thickBot="1" x14ac:dyDescent="0.25">
      <c r="A3" s="11"/>
      <c r="B3" s="63"/>
      <c r="C3" s="9"/>
      <c r="D3" s="184"/>
      <c r="E3" s="184"/>
      <c r="F3" s="9"/>
      <c r="G3" s="63"/>
      <c r="H3" s="9"/>
      <c r="I3" s="9"/>
      <c r="J3" s="9"/>
      <c r="K3" s="9"/>
      <c r="L3" s="9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</row>
    <row r="4" spans="1:99" ht="7.5" customHeight="1" thickTop="1" thickBot="1" x14ac:dyDescent="0.25">
      <c r="A4" s="8"/>
      <c r="B4" s="7"/>
      <c r="C4" s="7"/>
      <c r="D4" s="172"/>
      <c r="E4" s="172"/>
      <c r="F4" s="68"/>
      <c r="G4" s="69"/>
      <c r="H4" s="70"/>
      <c r="I4" s="71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9" t="s">
        <v>67</v>
      </c>
      <c r="E5" s="172"/>
      <c r="F5" s="54" t="s">
        <v>50</v>
      </c>
      <c r="G5" s="67" t="s">
        <v>46</v>
      </c>
      <c r="H5" s="75" t="s">
        <v>47</v>
      </c>
      <c r="I5" s="56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140</v>
      </c>
      <c r="C6" s="18" t="s">
        <v>68</v>
      </c>
      <c r="D6" s="174"/>
      <c r="E6" s="172"/>
      <c r="F6" s="24">
        <v>1</v>
      </c>
      <c r="G6" s="21" t="s">
        <v>87</v>
      </c>
      <c r="H6" s="105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4" t="s">
        <v>113</v>
      </c>
      <c r="C7" s="103"/>
      <c r="D7" s="174"/>
      <c r="E7" s="172"/>
      <c r="F7" s="24">
        <v>2</v>
      </c>
      <c r="G7" s="21" t="s">
        <v>88</v>
      </c>
      <c r="H7" s="105" t="e">
        <f>((D20-D22)/((D6+D7+D8+D9+D10+D11+D12+D13)-(D14+D15)))*100</f>
        <v>#DIV/0!</v>
      </c>
      <c r="I7" s="106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74"/>
      <c r="E8" s="172"/>
      <c r="F8" s="24">
        <v>3</v>
      </c>
      <c r="G8" s="21" t="s">
        <v>25</v>
      </c>
      <c r="H8" s="105" t="e">
        <f>((D14+D15)/(D6+D7+D8+D9+D10+D11+D12+D13))*100</f>
        <v>#DIV/0!</v>
      </c>
      <c r="I8" s="106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74"/>
      <c r="E9" s="172"/>
      <c r="F9" s="24">
        <v>4</v>
      </c>
      <c r="G9" s="21" t="s">
        <v>107</v>
      </c>
      <c r="H9" s="105" t="e">
        <f>((D6+D7+D8+D9+D10+D11+D12+D13)-(D14+D15))/(D6+D7)</f>
        <v>#DIV/0!</v>
      </c>
      <c r="I9" s="106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4" t="s">
        <v>114</v>
      </c>
      <c r="C10" s="103"/>
      <c r="D10" s="174"/>
      <c r="E10" s="172"/>
      <c r="F10" s="24">
        <v>5</v>
      </c>
      <c r="G10" s="21" t="s">
        <v>89</v>
      </c>
      <c r="H10" s="115" t="e">
        <f>D19/D18</f>
        <v>#DIV/0!</v>
      </c>
      <c r="I10" s="106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74"/>
      <c r="E11" s="172"/>
      <c r="F11" s="24">
        <v>6</v>
      </c>
      <c r="G11" s="21" t="s">
        <v>90</v>
      </c>
      <c r="H11" s="105" t="e">
        <f>(D11/D18)*360</f>
        <v>#DIV/0!</v>
      </c>
      <c r="I11" s="106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74"/>
      <c r="E12" s="172"/>
      <c r="F12" s="24">
        <v>7</v>
      </c>
      <c r="G12" s="21" t="s">
        <v>91</v>
      </c>
      <c r="H12" s="105" t="e">
        <f>D18/(D6+D7+D8+D9+D10+D11+D12+D13)</f>
        <v>#DIV/0!</v>
      </c>
      <c r="I12" s="106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74"/>
      <c r="E13" s="172"/>
      <c r="F13" s="24">
        <v>8</v>
      </c>
      <c r="G13" s="21" t="s">
        <v>156</v>
      </c>
      <c r="H13" s="105" t="e">
        <f>(D12+D8+D9+D10)/D14</f>
        <v>#DIV/0!</v>
      </c>
      <c r="I13" s="106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74"/>
      <c r="E14" s="172"/>
      <c r="F14" s="24">
        <v>9</v>
      </c>
      <c r="G14" s="21" t="s">
        <v>92</v>
      </c>
      <c r="H14" s="105" t="e">
        <f>(D14+D15)/D20</f>
        <v>#DIV/0!</v>
      </c>
      <c r="I14" s="106">
        <f>IF(AND((D14+D15)=0,D20&gt;0),3,IF(D20&lt;=0,0,IF(H14&gt;7,1,IF(H14&lt;=0,0,IF(H14&lt;5,3,2)))))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6"/>
      <c r="E15" s="172"/>
      <c r="F15" s="111">
        <v>10</v>
      </c>
      <c r="G15" s="112" t="s">
        <v>153</v>
      </c>
      <c r="H15" s="113" t="e">
        <f>(((D6+D7+D10+D13)-('2013-DE'!D6+'2013-DE'!D7+'2013-DE'!D10+'2013-DE'!D13)+D22)/('2013-DE'!D6+'2013-DE'!D7+'2013-DE'!D10+'2013-DE'!D13))*100</f>
        <v>#DIV/0!</v>
      </c>
      <c r="I15" s="114">
        <f>IF(AND((D6+D7+D10+D13)=0,D22=0,('2013-DE'!D6+'2013-DE'!D7+'2013-DE'!D10+'2013-DE'!D13)=0),0, IF(('2013-DE'!D6+'2013-DE'!D7+'2013-DE'!D10+'2013-DE'!D13)=0,3,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90"/>
      <c r="E16" s="172"/>
      <c r="F16" s="26" t="s">
        <v>54</v>
      </c>
      <c r="G16" s="27" t="s">
        <v>154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9" t="s">
        <v>79</v>
      </c>
      <c r="E17" s="172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74"/>
      <c r="E18" s="172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74"/>
      <c r="E19" s="172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163</v>
      </c>
      <c r="C20" s="20" t="s">
        <v>52</v>
      </c>
      <c r="D20" s="176"/>
      <c r="E20" s="172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90"/>
      <c r="E21" s="191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92"/>
      <c r="E22" s="191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93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93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90"/>
      <c r="E25" s="193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90"/>
      <c r="E26" s="193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90"/>
      <c r="E27" s="193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90"/>
      <c r="E28" s="193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90"/>
      <c r="E29" s="193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94"/>
      <c r="E30" s="193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94"/>
      <c r="E31" s="193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94"/>
      <c r="E32" s="193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94"/>
      <c r="E33" s="193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94"/>
      <c r="E34" s="193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94"/>
      <c r="E35" s="193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94"/>
      <c r="E36" s="193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94"/>
      <c r="E37" s="193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94"/>
      <c r="E38" s="193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94"/>
      <c r="E39" s="193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93"/>
      <c r="E40" s="193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93"/>
      <c r="E41" s="193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72"/>
      <c r="E42" s="172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83"/>
      <c r="E43" s="18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83"/>
      <c r="E44" s="18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83"/>
      <c r="E45" s="18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83"/>
      <c r="E46" s="18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83"/>
      <c r="E47" s="18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83"/>
      <c r="E48" s="18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83"/>
      <c r="E49" s="18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83"/>
      <c r="E50" s="18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83"/>
      <c r="E51" s="18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83"/>
      <c r="E52" s="18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83"/>
      <c r="E53" s="18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83"/>
      <c r="E54" s="18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83"/>
      <c r="E55" s="18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83"/>
      <c r="E56" s="18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83"/>
      <c r="E57" s="18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83"/>
      <c r="E58" s="18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83"/>
      <c r="E59" s="18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83"/>
      <c r="E60" s="18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83"/>
      <c r="E61" s="18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83"/>
      <c r="E62" s="18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83"/>
      <c r="E63" s="18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83"/>
      <c r="E64" s="18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83"/>
      <c r="E65" s="18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83"/>
      <c r="E66" s="18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83"/>
      <c r="E67" s="18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83"/>
      <c r="E68" s="18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83"/>
      <c r="E69" s="18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83"/>
      <c r="E70" s="18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83"/>
      <c r="E71" s="18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83"/>
      <c r="E72" s="18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83"/>
      <c r="E73" s="18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83"/>
      <c r="E74" s="18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83"/>
      <c r="E75" s="18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83"/>
      <c r="E76" s="18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83"/>
      <c r="E77" s="18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83"/>
      <c r="E78" s="18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83"/>
      <c r="E79" s="18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83"/>
      <c r="E80" s="18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83"/>
      <c r="E81" s="18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83"/>
      <c r="E82" s="18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83"/>
      <c r="E83" s="18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83"/>
      <c r="E84" s="18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83"/>
      <c r="E85" s="18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83"/>
      <c r="E86" s="18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83"/>
      <c r="E87" s="18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83"/>
      <c r="E88" s="18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83"/>
      <c r="E89" s="18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83"/>
      <c r="E90" s="18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83"/>
      <c r="E91" s="18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83"/>
      <c r="E92" s="18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83"/>
      <c r="E93" s="18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83"/>
      <c r="E94" s="18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83"/>
      <c r="E95" s="18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83"/>
      <c r="E96" s="18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83"/>
      <c r="E97" s="18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83"/>
      <c r="E98" s="18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83"/>
      <c r="E99" s="18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83"/>
      <c r="E100" s="18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83"/>
      <c r="E101" s="18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83"/>
      <c r="E102" s="18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83"/>
      <c r="E103" s="18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83"/>
      <c r="E104" s="18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83"/>
      <c r="E105" s="18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83"/>
      <c r="E106" s="18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83"/>
      <c r="E107" s="18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83"/>
      <c r="E108" s="18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83"/>
      <c r="E109" s="18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83"/>
      <c r="E110" s="18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83"/>
      <c r="E111" s="18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83"/>
      <c r="E112" s="18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83"/>
      <c r="E113" s="18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83"/>
      <c r="E114" s="18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83"/>
      <c r="E115" s="18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83"/>
      <c r="E116" s="18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83"/>
      <c r="E117" s="18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83"/>
      <c r="E118" s="18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83"/>
      <c r="E119" s="18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83"/>
      <c r="E120" s="18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83"/>
      <c r="E121" s="18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83"/>
      <c r="E122" s="18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83"/>
      <c r="E123" s="18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83"/>
      <c r="E124" s="18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83"/>
      <c r="E125" s="18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83"/>
      <c r="E126" s="18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83"/>
      <c r="E127" s="18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83"/>
      <c r="E128" s="18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83"/>
      <c r="E129" s="18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83"/>
      <c r="E130" s="18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83"/>
      <c r="E131" s="18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83"/>
      <c r="E132" s="18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83"/>
      <c r="E133" s="18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83"/>
      <c r="E134" s="18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83"/>
      <c r="E135" s="18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83"/>
      <c r="E136" s="18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83"/>
      <c r="E137" s="18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83"/>
      <c r="E138" s="18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83"/>
      <c r="E139" s="18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83"/>
      <c r="E140" s="18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83"/>
      <c r="E141" s="18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83"/>
      <c r="E142" s="18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83"/>
      <c r="E143" s="18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83"/>
      <c r="E144" s="18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83"/>
      <c r="E145" s="18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83"/>
      <c r="E146" s="18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83"/>
      <c r="E147" s="18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83"/>
      <c r="E148" s="18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83"/>
      <c r="E149" s="18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83"/>
      <c r="E150" s="18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83"/>
      <c r="E151" s="18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83"/>
      <c r="E152" s="18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83"/>
      <c r="E153" s="18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83"/>
      <c r="E154" s="18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83"/>
      <c r="E155" s="18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83"/>
      <c r="E156" s="18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83"/>
      <c r="E157" s="18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83"/>
      <c r="E158" s="18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83"/>
      <c r="E159" s="18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83"/>
      <c r="E160" s="18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83"/>
      <c r="E161" s="18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83"/>
      <c r="E162" s="18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83"/>
      <c r="E163" s="18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83"/>
      <c r="E164" s="18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83"/>
      <c r="E165" s="18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83"/>
      <c r="E166" s="18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83"/>
      <c r="E167" s="18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83"/>
      <c r="E168" s="18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83"/>
      <c r="E169" s="18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83"/>
      <c r="E170" s="18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83"/>
      <c r="E171" s="18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83"/>
      <c r="E172" s="18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83"/>
      <c r="E173" s="18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83"/>
      <c r="E174" s="18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83"/>
      <c r="E175" s="18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83"/>
      <c r="E176" s="18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83"/>
      <c r="E177" s="18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83"/>
      <c r="E178" s="18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83"/>
      <c r="E179" s="18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83"/>
      <c r="E180" s="18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83"/>
      <c r="E181" s="18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83"/>
      <c r="E182" s="18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83"/>
      <c r="E183" s="18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83"/>
      <c r="E184" s="18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83"/>
      <c r="E185" s="18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83"/>
      <c r="E186" s="18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83"/>
      <c r="E187" s="18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83"/>
      <c r="E188" s="18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83"/>
      <c r="E189" s="18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83"/>
      <c r="E190" s="18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83"/>
      <c r="E191" s="18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83"/>
      <c r="E192" s="18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83"/>
      <c r="E193" s="18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83"/>
      <c r="E194" s="18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83"/>
      <c r="E195" s="18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83"/>
      <c r="E196" s="18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83"/>
      <c r="E197" s="18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83"/>
      <c r="E198" s="18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83"/>
      <c r="E199" s="18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83"/>
      <c r="E200" s="18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83"/>
      <c r="E201" s="18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83"/>
      <c r="E202" s="18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83"/>
      <c r="E203" s="18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83"/>
      <c r="E204" s="18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83"/>
      <c r="E205" s="18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83"/>
      <c r="E206" s="18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83"/>
      <c r="E207" s="18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83"/>
      <c r="E208" s="18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83"/>
      <c r="E209" s="18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83"/>
      <c r="E210" s="18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83"/>
      <c r="E211" s="18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83"/>
      <c r="E212" s="18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83"/>
      <c r="E213" s="18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83"/>
      <c r="E214" s="18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83"/>
      <c r="E215" s="18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83"/>
      <c r="E216" s="18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83"/>
      <c r="E217" s="18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83"/>
      <c r="E218" s="18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83"/>
      <c r="E219" s="18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83"/>
      <c r="E220" s="18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83"/>
      <c r="E221" s="18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83"/>
      <c r="E222" s="18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83"/>
      <c r="E223" s="18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83"/>
      <c r="E224" s="18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83"/>
      <c r="E225" s="18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83"/>
      <c r="E226" s="18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83"/>
      <c r="E227" s="18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83"/>
      <c r="E228" s="18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83"/>
      <c r="E229" s="18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83"/>
      <c r="E230" s="18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83"/>
      <c r="E231" s="18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83"/>
      <c r="E232" s="18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83"/>
      <c r="E233" s="18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83"/>
      <c r="E234" s="18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83"/>
      <c r="E235" s="18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83"/>
      <c r="E236" s="18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83"/>
      <c r="E237" s="18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83"/>
      <c r="E238" s="18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83"/>
      <c r="E239" s="18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83"/>
      <c r="E240" s="18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83"/>
      <c r="E241" s="18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83"/>
      <c r="E242" s="18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83"/>
      <c r="E243" s="18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83"/>
      <c r="E244" s="18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83"/>
      <c r="E245" s="18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83"/>
      <c r="E246" s="18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83"/>
      <c r="E247" s="18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83"/>
      <c r="E248" s="18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83"/>
      <c r="E249" s="18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83"/>
      <c r="E250" s="18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83"/>
      <c r="E251" s="18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83"/>
      <c r="E252" s="18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83"/>
      <c r="E253" s="18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83"/>
      <c r="E254" s="18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algorithmName="SHA-512" hashValue="sut6uAY4Gxw4viXa6xsQN8hPyq9kAnmLsxzjqd7jgrPEYU10PvLd7dBWikwOb9uwqDNNGyvgbBA03GI4WFvlIw==" saltValue="reQDmCuXPhH2W7/fkA4NZw==" spinCount="100000" sheet="1" objects="1" scenarios="1"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/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82" customWidth="1"/>
    <col min="5" max="5" width="9.140625" style="182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9"/>
      <c r="E1" s="169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139</v>
      </c>
      <c r="C2" s="13"/>
      <c r="D2" s="177"/>
      <c r="E2" s="172"/>
      <c r="F2" s="13"/>
      <c r="G2" s="29" t="s">
        <v>137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4" customFormat="1" ht="15" thickBot="1" x14ac:dyDescent="0.25">
      <c r="A3" s="11"/>
      <c r="B3" s="63"/>
      <c r="C3" s="9"/>
      <c r="D3" s="184"/>
      <c r="E3" s="184"/>
      <c r="F3" s="9"/>
      <c r="G3" s="63"/>
      <c r="H3" s="9"/>
      <c r="I3" s="9"/>
      <c r="J3" s="9"/>
      <c r="K3" s="9"/>
      <c r="L3" s="9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</row>
    <row r="4" spans="1:99" ht="7.5" customHeight="1" thickTop="1" thickBot="1" x14ac:dyDescent="0.25">
      <c r="A4" s="8"/>
      <c r="B4" s="7"/>
      <c r="C4" s="7"/>
      <c r="D4" s="172"/>
      <c r="E4" s="172"/>
      <c r="F4" s="68"/>
      <c r="G4" s="69"/>
      <c r="H4" s="70"/>
      <c r="I4" s="71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9" t="s">
        <v>67</v>
      </c>
      <c r="E5" s="172"/>
      <c r="F5" s="54" t="s">
        <v>50</v>
      </c>
      <c r="G5" s="67" t="s">
        <v>46</v>
      </c>
      <c r="H5" s="75" t="s">
        <v>47</v>
      </c>
      <c r="I5" s="56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140</v>
      </c>
      <c r="C6" s="18" t="s">
        <v>68</v>
      </c>
      <c r="D6" s="174"/>
      <c r="E6" s="172"/>
      <c r="F6" s="24">
        <v>1</v>
      </c>
      <c r="G6" s="21" t="s">
        <v>87</v>
      </c>
      <c r="H6" s="105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4" t="s">
        <v>113</v>
      </c>
      <c r="C7" s="103"/>
      <c r="D7" s="174"/>
      <c r="E7" s="172"/>
      <c r="F7" s="24">
        <v>2</v>
      </c>
      <c r="G7" s="21" t="s">
        <v>88</v>
      </c>
      <c r="H7" s="105" t="e">
        <f>((D20-D22)/((D6+D7+D8+D9+D10+D11+D12+D13)-(D14+D15)))*100</f>
        <v>#DIV/0!</v>
      </c>
      <c r="I7" s="106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74"/>
      <c r="E8" s="172"/>
      <c r="F8" s="24">
        <v>3</v>
      </c>
      <c r="G8" s="21" t="s">
        <v>25</v>
      </c>
      <c r="H8" s="105" t="e">
        <f>((D14+D15)/(D6+D7+D8+D9+D10+D11+D12+D13))*100</f>
        <v>#DIV/0!</v>
      </c>
      <c r="I8" s="106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74"/>
      <c r="E9" s="172"/>
      <c r="F9" s="24">
        <v>4</v>
      </c>
      <c r="G9" s="21" t="s">
        <v>107</v>
      </c>
      <c r="H9" s="105" t="e">
        <f>((D6+D7+D8+D9+D10+D11+D12+D13)-(D14+D15))/(D6+D7)</f>
        <v>#DIV/0!</v>
      </c>
      <c r="I9" s="106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4" t="s">
        <v>114</v>
      </c>
      <c r="C10" s="103"/>
      <c r="D10" s="174"/>
      <c r="E10" s="172"/>
      <c r="F10" s="24">
        <v>5</v>
      </c>
      <c r="G10" s="21" t="s">
        <v>89</v>
      </c>
      <c r="H10" s="115" t="e">
        <f>D19/D18</f>
        <v>#DIV/0!</v>
      </c>
      <c r="I10" s="106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74"/>
      <c r="E11" s="172"/>
      <c r="F11" s="24">
        <v>6</v>
      </c>
      <c r="G11" s="21" t="s">
        <v>90</v>
      </c>
      <c r="H11" s="105" t="e">
        <f>(D11/D18)*360</f>
        <v>#DIV/0!</v>
      </c>
      <c r="I11" s="106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74"/>
      <c r="E12" s="172"/>
      <c r="F12" s="24">
        <v>7</v>
      </c>
      <c r="G12" s="21" t="s">
        <v>91</v>
      </c>
      <c r="H12" s="105" t="e">
        <f>D18/(D6+D7+D8+D9+D10+D11+D12+D13)</f>
        <v>#DIV/0!</v>
      </c>
      <c r="I12" s="106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74"/>
      <c r="E13" s="172"/>
      <c r="F13" s="24">
        <v>8</v>
      </c>
      <c r="G13" s="21" t="s">
        <v>156</v>
      </c>
      <c r="H13" s="105" t="e">
        <f>(D12+D8+D9+D10)/D14</f>
        <v>#DIV/0!</v>
      </c>
      <c r="I13" s="106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74"/>
      <c r="E14" s="172"/>
      <c r="F14" s="24">
        <v>9</v>
      </c>
      <c r="G14" s="21" t="s">
        <v>92</v>
      </c>
      <c r="H14" s="105" t="e">
        <f>(D14+D15)/D20</f>
        <v>#DIV/0!</v>
      </c>
      <c r="I14" s="106">
        <f>IF(AND((D14+D15)=0,D20&gt;0),3,IF(D20&lt;=0,0,IF(H14&gt;7,1,IF(H14&lt;=0,0,IF(H14&lt;5,3,2)))))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6"/>
      <c r="E15" s="172"/>
      <c r="F15" s="111">
        <v>10</v>
      </c>
      <c r="G15" s="112" t="s">
        <v>153</v>
      </c>
      <c r="H15" s="113" t="e">
        <f>(((D6+D7+D10+D13)-('2012-DE'!D6+'2012-DE'!D7+'2012-DE'!D10+'2012-DE'!D13)+D22)/('2012-DE'!D6+'2012-DE'!D7+'2012-DE'!D10+'2012-DE'!D13))*100</f>
        <v>#DIV/0!</v>
      </c>
      <c r="I15" s="114">
        <f>IF(AND((D6+D7+D10+D13)=0,D22=0,('2012-DE'!D6+'2012-DE'!D7+'2012-DE'!D10+'2012-DE'!D13)=0),0, IF(('2012-DE'!D6+'2012-DE'!D7+'2012-DE'!D10+'2012-DE'!D13)=0,3,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90"/>
      <c r="E16" s="172"/>
      <c r="F16" s="26" t="s">
        <v>54</v>
      </c>
      <c r="G16" s="27" t="s">
        <v>138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9" t="s">
        <v>79</v>
      </c>
      <c r="E17" s="172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74"/>
      <c r="E18" s="172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74"/>
      <c r="E19" s="172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163</v>
      </c>
      <c r="C20" s="20" t="s">
        <v>52</v>
      </c>
      <c r="D20" s="176"/>
      <c r="E20" s="172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90"/>
      <c r="E21" s="191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92"/>
      <c r="E22" s="191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93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93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90"/>
      <c r="E25" s="193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90"/>
      <c r="E26" s="193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90"/>
      <c r="E27" s="193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90"/>
      <c r="E28" s="193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90"/>
      <c r="E29" s="193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94"/>
      <c r="E30" s="193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94"/>
      <c r="E31" s="193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94"/>
      <c r="E32" s="193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94"/>
      <c r="E33" s="193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94"/>
      <c r="E34" s="193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94"/>
      <c r="E35" s="193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94"/>
      <c r="E36" s="193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94"/>
      <c r="E37" s="193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94"/>
      <c r="E38" s="193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94"/>
      <c r="E39" s="193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93"/>
      <c r="E40" s="193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93"/>
      <c r="E41" s="193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72"/>
      <c r="E42" s="172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83"/>
      <c r="E43" s="18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83"/>
      <c r="E44" s="18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83"/>
      <c r="E45" s="18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83"/>
      <c r="E46" s="18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83"/>
      <c r="E47" s="18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83"/>
      <c r="E48" s="18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83"/>
      <c r="E49" s="18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83"/>
      <c r="E50" s="18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83"/>
      <c r="E51" s="18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83"/>
      <c r="E52" s="18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83"/>
      <c r="E53" s="18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83"/>
      <c r="E54" s="18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83"/>
      <c r="E55" s="18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83"/>
      <c r="E56" s="18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83"/>
      <c r="E57" s="18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83"/>
      <c r="E58" s="18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83"/>
      <c r="E59" s="18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83"/>
      <c r="E60" s="18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83"/>
      <c r="E61" s="18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83"/>
      <c r="E62" s="18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83"/>
      <c r="E63" s="18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83"/>
      <c r="E64" s="18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83"/>
      <c r="E65" s="18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83"/>
      <c r="E66" s="18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83"/>
      <c r="E67" s="18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83"/>
      <c r="E68" s="18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83"/>
      <c r="E69" s="18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83"/>
      <c r="E70" s="18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83"/>
      <c r="E71" s="18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83"/>
      <c r="E72" s="18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83"/>
      <c r="E73" s="18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83"/>
      <c r="E74" s="18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83"/>
      <c r="E75" s="18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83"/>
      <c r="E76" s="18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83"/>
      <c r="E77" s="18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83"/>
      <c r="E78" s="18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83"/>
      <c r="E79" s="18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83"/>
      <c r="E80" s="18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83"/>
      <c r="E81" s="18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83"/>
      <c r="E82" s="18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83"/>
      <c r="E83" s="18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83"/>
      <c r="E84" s="18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83"/>
      <c r="E85" s="18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83"/>
      <c r="E86" s="18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83"/>
      <c r="E87" s="18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83"/>
      <c r="E88" s="18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83"/>
      <c r="E89" s="18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83"/>
      <c r="E90" s="18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83"/>
      <c r="E91" s="18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83"/>
      <c r="E92" s="18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83"/>
      <c r="E93" s="18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83"/>
      <c r="E94" s="18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83"/>
      <c r="E95" s="18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83"/>
      <c r="E96" s="18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83"/>
      <c r="E97" s="18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83"/>
      <c r="E98" s="18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83"/>
      <c r="E99" s="18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83"/>
      <c r="E100" s="18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83"/>
      <c r="E101" s="18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83"/>
      <c r="E102" s="18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83"/>
      <c r="E103" s="18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83"/>
      <c r="E104" s="18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83"/>
      <c r="E105" s="18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83"/>
      <c r="E106" s="18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83"/>
      <c r="E107" s="18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83"/>
      <c r="E108" s="18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83"/>
      <c r="E109" s="18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83"/>
      <c r="E110" s="18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83"/>
      <c r="E111" s="18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83"/>
      <c r="E112" s="18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83"/>
      <c r="E113" s="18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83"/>
      <c r="E114" s="18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83"/>
      <c r="E115" s="18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83"/>
      <c r="E116" s="18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83"/>
      <c r="E117" s="18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83"/>
      <c r="E118" s="18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83"/>
      <c r="E119" s="18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83"/>
      <c r="E120" s="18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83"/>
      <c r="E121" s="18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83"/>
      <c r="E122" s="18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83"/>
      <c r="E123" s="18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83"/>
      <c r="E124" s="18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83"/>
      <c r="E125" s="18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83"/>
      <c r="E126" s="18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83"/>
      <c r="E127" s="18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83"/>
      <c r="E128" s="18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83"/>
      <c r="E129" s="18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83"/>
      <c r="E130" s="18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83"/>
      <c r="E131" s="18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83"/>
      <c r="E132" s="18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83"/>
      <c r="E133" s="18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83"/>
      <c r="E134" s="18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83"/>
      <c r="E135" s="18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83"/>
      <c r="E136" s="18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83"/>
      <c r="E137" s="18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83"/>
      <c r="E138" s="18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83"/>
      <c r="E139" s="18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83"/>
      <c r="E140" s="18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83"/>
      <c r="E141" s="18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83"/>
      <c r="E142" s="18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83"/>
      <c r="E143" s="18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83"/>
      <c r="E144" s="18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83"/>
      <c r="E145" s="18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83"/>
      <c r="E146" s="18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83"/>
      <c r="E147" s="18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83"/>
      <c r="E148" s="18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83"/>
      <c r="E149" s="18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83"/>
      <c r="E150" s="18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83"/>
      <c r="E151" s="18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83"/>
      <c r="E152" s="18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83"/>
      <c r="E153" s="18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83"/>
      <c r="E154" s="18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83"/>
      <c r="E155" s="18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83"/>
      <c r="E156" s="18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83"/>
      <c r="E157" s="18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83"/>
      <c r="E158" s="18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83"/>
      <c r="E159" s="18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83"/>
      <c r="E160" s="18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83"/>
      <c r="E161" s="18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83"/>
      <c r="E162" s="18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83"/>
      <c r="E163" s="18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83"/>
      <c r="E164" s="18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83"/>
      <c r="E165" s="18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83"/>
      <c r="E166" s="18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83"/>
      <c r="E167" s="18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83"/>
      <c r="E168" s="18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83"/>
      <c r="E169" s="18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83"/>
      <c r="E170" s="18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83"/>
      <c r="E171" s="18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83"/>
      <c r="E172" s="18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83"/>
      <c r="E173" s="18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83"/>
      <c r="E174" s="18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83"/>
      <c r="E175" s="18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83"/>
      <c r="E176" s="18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83"/>
      <c r="E177" s="18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83"/>
      <c r="E178" s="18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83"/>
      <c r="E179" s="18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83"/>
      <c r="E180" s="18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83"/>
      <c r="E181" s="18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83"/>
      <c r="E182" s="18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83"/>
      <c r="E183" s="18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83"/>
      <c r="E184" s="18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83"/>
      <c r="E185" s="18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83"/>
      <c r="E186" s="18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83"/>
      <c r="E187" s="18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83"/>
      <c r="E188" s="18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83"/>
      <c r="E189" s="18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83"/>
      <c r="E190" s="18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83"/>
      <c r="E191" s="18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83"/>
      <c r="E192" s="18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83"/>
      <c r="E193" s="18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83"/>
      <c r="E194" s="18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83"/>
      <c r="E195" s="18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83"/>
      <c r="E196" s="18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83"/>
      <c r="E197" s="18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83"/>
      <c r="E198" s="18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83"/>
      <c r="E199" s="18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83"/>
      <c r="E200" s="18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83"/>
      <c r="E201" s="18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83"/>
      <c r="E202" s="18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83"/>
      <c r="E203" s="18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83"/>
      <c r="E204" s="18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83"/>
      <c r="E205" s="18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83"/>
      <c r="E206" s="18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83"/>
      <c r="E207" s="18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83"/>
      <c r="E208" s="18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83"/>
      <c r="E209" s="18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83"/>
      <c r="E210" s="18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83"/>
      <c r="E211" s="18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83"/>
      <c r="E212" s="18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83"/>
      <c r="E213" s="18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83"/>
      <c r="E214" s="18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83"/>
      <c r="E215" s="18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83"/>
      <c r="E216" s="18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83"/>
      <c r="E217" s="18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83"/>
      <c r="E218" s="18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83"/>
      <c r="E219" s="18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83"/>
      <c r="E220" s="18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83"/>
      <c r="E221" s="18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83"/>
      <c r="E222" s="18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83"/>
      <c r="E223" s="18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83"/>
      <c r="E224" s="18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83"/>
      <c r="E225" s="18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83"/>
      <c r="E226" s="18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83"/>
      <c r="E227" s="18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83"/>
      <c r="E228" s="18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83"/>
      <c r="E229" s="18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83"/>
      <c r="E230" s="18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83"/>
      <c r="E231" s="18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83"/>
      <c r="E232" s="18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83"/>
      <c r="E233" s="18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83"/>
      <c r="E234" s="18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83"/>
      <c r="E235" s="18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83"/>
      <c r="E236" s="18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83"/>
      <c r="E237" s="18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83"/>
      <c r="E238" s="18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83"/>
      <c r="E239" s="18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83"/>
      <c r="E240" s="18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83"/>
      <c r="E241" s="18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83"/>
      <c r="E242" s="18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83"/>
      <c r="E243" s="18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83"/>
      <c r="E244" s="18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83"/>
      <c r="E245" s="18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83"/>
      <c r="E246" s="18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83"/>
      <c r="E247" s="18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83"/>
      <c r="E248" s="18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83"/>
      <c r="E249" s="18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83"/>
      <c r="E250" s="18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83"/>
      <c r="E251" s="18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83"/>
      <c r="E252" s="18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83"/>
      <c r="E253" s="18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83"/>
      <c r="E254" s="18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algorithmName="SHA-512" hashValue="rpF/Z+JrtK5r56TJUoFulzoLVkSLT60pS+WakER7fvg71WqSVfpCSo2iNzddQavVQPUMNm1yFA94PMiMPLmKqQ==" saltValue="tc5NK8sK6j6oitCVa7pJJg==" spinCount="100000" sheet="1" objects="1" scenarios="1"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/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82" customWidth="1"/>
    <col min="5" max="5" width="9.140625" style="182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9"/>
      <c r="E1" s="169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135</v>
      </c>
      <c r="C2" s="13"/>
      <c r="D2" s="177"/>
      <c r="E2" s="172"/>
      <c r="F2" s="13"/>
      <c r="G2" s="29" t="s">
        <v>134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4" customFormat="1" ht="15" thickBot="1" x14ac:dyDescent="0.25">
      <c r="A3" s="11"/>
      <c r="B3" s="63"/>
      <c r="C3" s="9"/>
      <c r="D3" s="184"/>
      <c r="E3" s="184"/>
      <c r="F3" s="9"/>
      <c r="G3" s="63"/>
      <c r="H3" s="9"/>
      <c r="I3" s="9"/>
      <c r="J3" s="9"/>
      <c r="K3" s="9"/>
      <c r="L3" s="9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</row>
    <row r="4" spans="1:99" ht="7.5" customHeight="1" thickTop="1" thickBot="1" x14ac:dyDescent="0.25">
      <c r="A4" s="8"/>
      <c r="B4" s="7"/>
      <c r="C4" s="7"/>
      <c r="D4" s="172"/>
      <c r="E4" s="172"/>
      <c r="F4" s="68"/>
      <c r="G4" s="69"/>
      <c r="H4" s="70"/>
      <c r="I4" s="71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9" t="s">
        <v>67</v>
      </c>
      <c r="E5" s="172"/>
      <c r="F5" s="54" t="s">
        <v>50</v>
      </c>
      <c r="G5" s="67" t="s">
        <v>46</v>
      </c>
      <c r="H5" s="75" t="s">
        <v>47</v>
      </c>
      <c r="I5" s="56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140</v>
      </c>
      <c r="C6" s="18" t="s">
        <v>68</v>
      </c>
      <c r="D6" s="174"/>
      <c r="E6" s="172"/>
      <c r="F6" s="24">
        <v>1</v>
      </c>
      <c r="G6" s="21" t="s">
        <v>87</v>
      </c>
      <c r="H6" s="105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4" t="s">
        <v>113</v>
      </c>
      <c r="C7" s="103"/>
      <c r="D7" s="174"/>
      <c r="E7" s="172"/>
      <c r="F7" s="24">
        <v>2</v>
      </c>
      <c r="G7" s="21" t="s">
        <v>88</v>
      </c>
      <c r="H7" s="105" t="e">
        <f>((D20-D22)/((D6+D7+D8+D9+D10+D11+D12+D13)-(D14+D15)))*100</f>
        <v>#DIV/0!</v>
      </c>
      <c r="I7" s="106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74"/>
      <c r="E8" s="172"/>
      <c r="F8" s="24">
        <v>3</v>
      </c>
      <c r="G8" s="21" t="s">
        <v>25</v>
      </c>
      <c r="H8" s="105" t="e">
        <f>((D14+D15)/(D6+D7+D8+D9+D10+D11+D12+D13))*100</f>
        <v>#DIV/0!</v>
      </c>
      <c r="I8" s="106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74"/>
      <c r="E9" s="172"/>
      <c r="F9" s="24">
        <v>4</v>
      </c>
      <c r="G9" s="21" t="s">
        <v>107</v>
      </c>
      <c r="H9" s="105" t="e">
        <f>((D6+D7+D8+D9+D10+D11+D12+D13)-(D14+D15))/(D6+D7)</f>
        <v>#DIV/0!</v>
      </c>
      <c r="I9" s="106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4" t="s">
        <v>114</v>
      </c>
      <c r="C10" s="103"/>
      <c r="D10" s="174"/>
      <c r="E10" s="172"/>
      <c r="F10" s="24">
        <v>5</v>
      </c>
      <c r="G10" s="21" t="s">
        <v>89</v>
      </c>
      <c r="H10" s="115" t="e">
        <f>D19/D18</f>
        <v>#DIV/0!</v>
      </c>
      <c r="I10" s="106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74"/>
      <c r="E11" s="172"/>
      <c r="F11" s="24">
        <v>6</v>
      </c>
      <c r="G11" s="21" t="s">
        <v>90</v>
      </c>
      <c r="H11" s="105" t="e">
        <f>(D11/D18)*360</f>
        <v>#DIV/0!</v>
      </c>
      <c r="I11" s="106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74"/>
      <c r="E12" s="172"/>
      <c r="F12" s="24">
        <v>7</v>
      </c>
      <c r="G12" s="21" t="s">
        <v>91</v>
      </c>
      <c r="H12" s="105" t="e">
        <f>D18/(D6+D7+D8+D9+D10+D11+D12+D13)</f>
        <v>#DIV/0!</v>
      </c>
      <c r="I12" s="106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74"/>
      <c r="E13" s="172"/>
      <c r="F13" s="24">
        <v>8</v>
      </c>
      <c r="G13" s="21" t="s">
        <v>156</v>
      </c>
      <c r="H13" s="105" t="e">
        <f>(D12+D8+D9+D10)/D14</f>
        <v>#DIV/0!</v>
      </c>
      <c r="I13" s="106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74"/>
      <c r="E14" s="172"/>
      <c r="F14" s="24">
        <v>9</v>
      </c>
      <c r="G14" s="21" t="s">
        <v>92</v>
      </c>
      <c r="H14" s="105" t="e">
        <f>(D14+D15)/D20</f>
        <v>#DIV/0!</v>
      </c>
      <c r="I14" s="106">
        <f>IF(AND((D14+D15)=0,D20&gt;0),3,IF(D20&lt;=0,0,IF(H14&gt;7,1,IF(H14&lt;=0,0,IF(H14&lt;5,3,2)))))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6"/>
      <c r="E15" s="172"/>
      <c r="F15" s="111">
        <v>10</v>
      </c>
      <c r="G15" s="112" t="s">
        <v>153</v>
      </c>
      <c r="H15" s="113" t="e">
        <f>(((D6+D7+D10+D13)-('2011-DE'!D6+'2011-DE'!D7+'2011-DE'!D8+'2011-DE'!D9)+D22)/('2011-DE'!D6+'2011-DE'!D7+'2011-DE'!D8+'2011-DE'!D9))*100</f>
        <v>#DIV/0!</v>
      </c>
      <c r="I15" s="114">
        <f>IF(AND((D6+D7+D10+D13)=0,D22=0,('2011-DE'!D6+'2011-DE'!D7+'2011-DE'!D8+'2011-DE'!D9)=0),0, IF(('2011-DE'!D6+'2011-DE'!D7+'2011-DE'!D8+'2011-DE'!D9)=0,3,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90"/>
      <c r="E16" s="172"/>
      <c r="F16" s="26" t="s">
        <v>54</v>
      </c>
      <c r="G16" s="27" t="s">
        <v>136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9" t="s">
        <v>79</v>
      </c>
      <c r="E17" s="172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74"/>
      <c r="E18" s="172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74"/>
      <c r="E19" s="172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163</v>
      </c>
      <c r="C20" s="20" t="s">
        <v>52</v>
      </c>
      <c r="D20" s="176"/>
      <c r="E20" s="172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90"/>
      <c r="E21" s="191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92"/>
      <c r="E22" s="191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93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93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90"/>
      <c r="E25" s="193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90"/>
      <c r="E26" s="193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90"/>
      <c r="E27" s="193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90"/>
      <c r="E28" s="193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90"/>
      <c r="E29" s="193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94"/>
      <c r="E30" s="193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94"/>
      <c r="E31" s="193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94"/>
      <c r="E32" s="193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94"/>
      <c r="E33" s="193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94"/>
      <c r="E34" s="193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94"/>
      <c r="E35" s="193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94"/>
      <c r="E36" s="193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94"/>
      <c r="E37" s="193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94"/>
      <c r="E38" s="193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94"/>
      <c r="E39" s="193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93"/>
      <c r="E40" s="193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93"/>
      <c r="E41" s="193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72"/>
      <c r="E42" s="172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83"/>
      <c r="E43" s="18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83"/>
      <c r="E44" s="18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83"/>
      <c r="E45" s="18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83"/>
      <c r="E46" s="18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83"/>
      <c r="E47" s="18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83"/>
      <c r="E48" s="18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83"/>
      <c r="E49" s="18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83"/>
      <c r="E50" s="18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83"/>
      <c r="E51" s="18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83"/>
      <c r="E52" s="18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83"/>
      <c r="E53" s="18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83"/>
      <c r="E54" s="18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83"/>
      <c r="E55" s="18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83"/>
      <c r="E56" s="18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83"/>
      <c r="E57" s="18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83"/>
      <c r="E58" s="18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83"/>
      <c r="E59" s="18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83"/>
      <c r="E60" s="18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83"/>
      <c r="E61" s="18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83"/>
      <c r="E62" s="18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83"/>
      <c r="E63" s="18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83"/>
      <c r="E64" s="18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83"/>
      <c r="E65" s="18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83"/>
      <c r="E66" s="18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83"/>
      <c r="E67" s="18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83"/>
      <c r="E68" s="18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83"/>
      <c r="E69" s="18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83"/>
      <c r="E70" s="18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83"/>
      <c r="E71" s="18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83"/>
      <c r="E72" s="18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83"/>
      <c r="E73" s="18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83"/>
      <c r="E74" s="18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83"/>
      <c r="E75" s="18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83"/>
      <c r="E76" s="18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83"/>
      <c r="E77" s="18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83"/>
      <c r="E78" s="18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83"/>
      <c r="E79" s="18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83"/>
      <c r="E80" s="18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83"/>
      <c r="E81" s="18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83"/>
      <c r="E82" s="18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83"/>
      <c r="E83" s="18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83"/>
      <c r="E84" s="18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83"/>
      <c r="E85" s="18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83"/>
      <c r="E86" s="18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83"/>
      <c r="E87" s="18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83"/>
      <c r="E88" s="18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83"/>
      <c r="E89" s="18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83"/>
      <c r="E90" s="18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83"/>
      <c r="E91" s="18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83"/>
      <c r="E92" s="18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83"/>
      <c r="E93" s="18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83"/>
      <c r="E94" s="18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83"/>
      <c r="E95" s="18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83"/>
      <c r="E96" s="18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83"/>
      <c r="E97" s="18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83"/>
      <c r="E98" s="18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83"/>
      <c r="E99" s="18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83"/>
      <c r="E100" s="18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83"/>
      <c r="E101" s="18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83"/>
      <c r="E102" s="18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83"/>
      <c r="E103" s="18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83"/>
      <c r="E104" s="18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83"/>
      <c r="E105" s="18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83"/>
      <c r="E106" s="18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83"/>
      <c r="E107" s="18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83"/>
      <c r="E108" s="18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83"/>
      <c r="E109" s="18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83"/>
      <c r="E110" s="18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83"/>
      <c r="E111" s="18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83"/>
      <c r="E112" s="18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83"/>
      <c r="E113" s="18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83"/>
      <c r="E114" s="18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83"/>
      <c r="E115" s="18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83"/>
      <c r="E116" s="18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83"/>
      <c r="E117" s="18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83"/>
      <c r="E118" s="18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83"/>
      <c r="E119" s="18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83"/>
      <c r="E120" s="18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83"/>
      <c r="E121" s="18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83"/>
      <c r="E122" s="18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83"/>
      <c r="E123" s="18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83"/>
      <c r="E124" s="18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83"/>
      <c r="E125" s="18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83"/>
      <c r="E126" s="18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83"/>
      <c r="E127" s="18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83"/>
      <c r="E128" s="18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83"/>
      <c r="E129" s="18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83"/>
      <c r="E130" s="18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83"/>
      <c r="E131" s="18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83"/>
      <c r="E132" s="18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83"/>
      <c r="E133" s="18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83"/>
      <c r="E134" s="18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83"/>
      <c r="E135" s="18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83"/>
      <c r="E136" s="18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83"/>
      <c r="E137" s="18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83"/>
      <c r="E138" s="18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83"/>
      <c r="E139" s="18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83"/>
      <c r="E140" s="18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83"/>
      <c r="E141" s="18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83"/>
      <c r="E142" s="18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83"/>
      <c r="E143" s="18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83"/>
      <c r="E144" s="18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83"/>
      <c r="E145" s="18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83"/>
      <c r="E146" s="18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83"/>
      <c r="E147" s="18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83"/>
      <c r="E148" s="18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83"/>
      <c r="E149" s="18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83"/>
      <c r="E150" s="18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83"/>
      <c r="E151" s="18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83"/>
      <c r="E152" s="18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83"/>
      <c r="E153" s="18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83"/>
      <c r="E154" s="18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83"/>
      <c r="E155" s="18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83"/>
      <c r="E156" s="18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83"/>
      <c r="E157" s="18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83"/>
      <c r="E158" s="18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83"/>
      <c r="E159" s="18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83"/>
      <c r="E160" s="18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83"/>
      <c r="E161" s="18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83"/>
      <c r="E162" s="18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83"/>
      <c r="E163" s="18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83"/>
      <c r="E164" s="18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83"/>
      <c r="E165" s="18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83"/>
      <c r="E166" s="18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83"/>
      <c r="E167" s="18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83"/>
      <c r="E168" s="18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83"/>
      <c r="E169" s="18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83"/>
      <c r="E170" s="18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83"/>
      <c r="E171" s="18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83"/>
      <c r="E172" s="18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83"/>
      <c r="E173" s="18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83"/>
      <c r="E174" s="18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83"/>
      <c r="E175" s="18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83"/>
      <c r="E176" s="18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83"/>
      <c r="E177" s="18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83"/>
      <c r="E178" s="18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83"/>
      <c r="E179" s="18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83"/>
      <c r="E180" s="18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83"/>
      <c r="E181" s="18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83"/>
      <c r="E182" s="18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83"/>
      <c r="E183" s="18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83"/>
      <c r="E184" s="18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83"/>
      <c r="E185" s="18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83"/>
      <c r="E186" s="18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83"/>
      <c r="E187" s="18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83"/>
      <c r="E188" s="18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83"/>
      <c r="E189" s="18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83"/>
      <c r="E190" s="18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83"/>
      <c r="E191" s="18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83"/>
      <c r="E192" s="18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83"/>
      <c r="E193" s="18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83"/>
      <c r="E194" s="18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83"/>
      <c r="E195" s="18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83"/>
      <c r="E196" s="18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83"/>
      <c r="E197" s="18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83"/>
      <c r="E198" s="18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83"/>
      <c r="E199" s="18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83"/>
      <c r="E200" s="18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83"/>
      <c r="E201" s="18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83"/>
      <c r="E202" s="18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83"/>
      <c r="E203" s="18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83"/>
      <c r="E204" s="18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83"/>
      <c r="E205" s="18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83"/>
      <c r="E206" s="18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83"/>
      <c r="E207" s="18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83"/>
      <c r="E208" s="18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83"/>
      <c r="E209" s="18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83"/>
      <c r="E210" s="18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83"/>
      <c r="E211" s="18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83"/>
      <c r="E212" s="18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83"/>
      <c r="E213" s="18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83"/>
      <c r="E214" s="18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83"/>
      <c r="E215" s="18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83"/>
      <c r="E216" s="18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83"/>
      <c r="E217" s="18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83"/>
      <c r="E218" s="18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83"/>
      <c r="E219" s="18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83"/>
      <c r="E220" s="18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83"/>
      <c r="E221" s="18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83"/>
      <c r="E222" s="18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83"/>
      <c r="E223" s="18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83"/>
      <c r="E224" s="18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83"/>
      <c r="E225" s="18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83"/>
      <c r="E226" s="18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83"/>
      <c r="E227" s="18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83"/>
      <c r="E228" s="18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83"/>
      <c r="E229" s="18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83"/>
      <c r="E230" s="18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83"/>
      <c r="E231" s="18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83"/>
      <c r="E232" s="18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83"/>
      <c r="E233" s="18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83"/>
      <c r="E234" s="18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83"/>
      <c r="E235" s="18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83"/>
      <c r="E236" s="18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83"/>
      <c r="E237" s="18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83"/>
      <c r="E238" s="18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83"/>
      <c r="E239" s="18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83"/>
      <c r="E240" s="18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83"/>
      <c r="E241" s="18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83"/>
      <c r="E242" s="18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83"/>
      <c r="E243" s="18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83"/>
      <c r="E244" s="18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83"/>
      <c r="E245" s="18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83"/>
      <c r="E246" s="18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83"/>
      <c r="E247" s="18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83"/>
      <c r="E248" s="18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83"/>
      <c r="E249" s="18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83"/>
      <c r="E250" s="18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83"/>
      <c r="E251" s="18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83"/>
      <c r="E252" s="18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83"/>
      <c r="E253" s="18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83"/>
      <c r="E254" s="18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algorithmName="SHA-512" hashValue="vYw3ibD4fLTqyyZFM/eKZKYdTrl/djHB+Sr79NvG12Bg5vzC3Qgw/mMY0eWI0uWRO+Ls73UmldBnZuJrmNvkZw==" saltValue="jvVXcO1SRuVW6+oice3tbQ==" spinCount="100000" sheet="1" objects="1" scenarios="1"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69"/>
  <sheetViews>
    <sheetView zoomScale="75" zoomScaleNormal="75" workbookViewId="0"/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82" customWidth="1"/>
    <col min="5" max="5" width="9.140625" style="182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9"/>
      <c r="E1" s="169"/>
      <c r="F1" s="119"/>
      <c r="G1" s="119"/>
      <c r="H1" s="119"/>
      <c r="I1" s="119"/>
      <c r="J1" s="119"/>
      <c r="K1" s="8"/>
      <c r="L1" s="8"/>
    </row>
    <row r="2" spans="1:99" ht="14.25" x14ac:dyDescent="0.2">
      <c r="A2" s="8"/>
      <c r="B2" s="29" t="s">
        <v>125</v>
      </c>
      <c r="C2" s="13"/>
      <c r="D2" s="177"/>
      <c r="E2" s="172"/>
      <c r="F2" s="31"/>
      <c r="G2" s="64"/>
      <c r="H2" s="31"/>
      <c r="I2" s="31"/>
      <c r="J2" s="31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4" customFormat="1" ht="14.25" x14ac:dyDescent="0.2">
      <c r="A3" s="11"/>
      <c r="B3" s="63"/>
      <c r="C3" s="9"/>
      <c r="D3" s="184"/>
      <c r="E3" s="184"/>
      <c r="F3" s="31"/>
      <c r="G3" s="64"/>
      <c r="H3" s="31"/>
      <c r="I3" s="31"/>
      <c r="J3" s="31"/>
      <c r="K3" s="9"/>
      <c r="L3" s="9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</row>
    <row r="4" spans="1:99" ht="7.5" customHeight="1" thickBot="1" x14ac:dyDescent="0.25">
      <c r="A4" s="8"/>
      <c r="B4" s="7"/>
      <c r="C4" s="7"/>
      <c r="D4" s="172"/>
      <c r="E4" s="172"/>
      <c r="F4" s="31"/>
      <c r="G4" s="31"/>
      <c r="H4" s="31"/>
      <c r="I4" s="31"/>
      <c r="J4" s="31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9" t="s">
        <v>67</v>
      </c>
      <c r="E5" s="172"/>
      <c r="F5" s="120"/>
      <c r="G5" s="120"/>
      <c r="H5" s="121"/>
      <c r="I5" s="122"/>
      <c r="J5" s="31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140</v>
      </c>
      <c r="C6" s="18" t="s">
        <v>68</v>
      </c>
      <c r="D6" s="174"/>
      <c r="E6" s="172"/>
      <c r="F6" s="117"/>
      <c r="G6" s="31"/>
      <c r="H6" s="116"/>
      <c r="I6" s="117"/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4" t="s">
        <v>113</v>
      </c>
      <c r="C7" s="103"/>
      <c r="D7" s="174"/>
      <c r="E7" s="172"/>
      <c r="F7" s="117"/>
      <c r="G7" s="31"/>
      <c r="H7" s="116"/>
      <c r="I7" s="117"/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04" t="s">
        <v>114</v>
      </c>
      <c r="C8" s="103"/>
      <c r="D8" s="174"/>
      <c r="E8" s="172"/>
      <c r="F8" s="117"/>
      <c r="G8" s="31"/>
      <c r="H8" s="118"/>
      <c r="I8" s="117"/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9" t="s">
        <v>112</v>
      </c>
      <c r="C9" s="20" t="s">
        <v>73</v>
      </c>
      <c r="D9" s="176"/>
      <c r="E9" s="172"/>
      <c r="F9" s="117"/>
      <c r="G9" s="31"/>
      <c r="H9" s="116"/>
      <c r="I9" s="117"/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30"/>
      <c r="D10" s="190"/>
      <c r="E10" s="172"/>
      <c r="F10" s="123"/>
      <c r="G10" s="124"/>
      <c r="H10" s="124"/>
      <c r="I10" s="120"/>
      <c r="J10" s="31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25"/>
      <c r="C11" s="126"/>
      <c r="D11" s="195"/>
      <c r="E11" s="172"/>
      <c r="F11" s="31"/>
      <c r="G11" s="31"/>
      <c r="H11" s="31"/>
      <c r="I11" s="31"/>
      <c r="J11" s="31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31"/>
      <c r="C12" s="33"/>
      <c r="D12" s="196"/>
      <c r="E12" s="172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31"/>
      <c r="C13" s="33"/>
      <c r="D13" s="196"/>
      <c r="E13" s="172"/>
      <c r="F13" s="8"/>
      <c r="G13" s="40" t="s">
        <v>85</v>
      </c>
      <c r="H13" s="41"/>
      <c r="I13" s="37"/>
      <c r="J13" s="37"/>
      <c r="K13" s="37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31"/>
      <c r="C14" s="33"/>
      <c r="D14" s="196"/>
      <c r="E14" s="172"/>
      <c r="F14" s="8"/>
      <c r="G14" s="42" t="s">
        <v>108</v>
      </c>
      <c r="H14" s="43"/>
      <c r="I14" s="37"/>
      <c r="J14" s="37"/>
      <c r="K14" s="37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30"/>
      <c r="D15" s="190"/>
      <c r="E15" s="191"/>
      <c r="F15" s="7"/>
      <c r="G15" s="44" t="s">
        <v>109</v>
      </c>
      <c r="H15" s="45"/>
      <c r="I15" s="39"/>
      <c r="J15" s="39"/>
      <c r="K15" s="37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30"/>
      <c r="D16" s="190"/>
      <c r="E16" s="193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30"/>
      <c r="D17" s="190"/>
      <c r="E17" s="193"/>
      <c r="F17" s="7"/>
      <c r="G17" s="10" t="s">
        <v>115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31"/>
      <c r="C18" s="33"/>
      <c r="D18" s="194"/>
      <c r="E18" s="193"/>
      <c r="F18" s="7"/>
      <c r="G18" s="10" t="s">
        <v>116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31"/>
      <c r="C19" s="33"/>
      <c r="D19" s="194"/>
      <c r="E19" s="193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31"/>
      <c r="C20" s="33"/>
      <c r="D20" s="194"/>
      <c r="E20" s="193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31"/>
      <c r="C21" s="33"/>
      <c r="D21" s="194"/>
      <c r="E21" s="193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31"/>
      <c r="C22" s="33"/>
      <c r="D22" s="194"/>
      <c r="E22" s="193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31"/>
      <c r="C23" s="33"/>
      <c r="D23" s="194"/>
      <c r="E23" s="193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31"/>
      <c r="C24" s="33"/>
      <c r="D24" s="194"/>
      <c r="E24" s="193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31"/>
      <c r="C25" s="33"/>
      <c r="D25" s="194"/>
      <c r="E25" s="193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31"/>
      <c r="C26" s="33"/>
      <c r="D26" s="194"/>
      <c r="E26" s="193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31"/>
      <c r="C27" s="33"/>
      <c r="D27" s="194"/>
      <c r="E27" s="193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31"/>
      <c r="C28" s="34"/>
      <c r="D28" s="193"/>
      <c r="E28" s="193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31"/>
      <c r="C29" s="34"/>
      <c r="D29" s="193"/>
      <c r="E29" s="193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72"/>
      <c r="E30" s="172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83"/>
      <c r="E31" s="183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83"/>
      <c r="E32" s="183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83"/>
      <c r="E33" s="183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83"/>
      <c r="E34" s="183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83"/>
      <c r="E35" s="183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83"/>
      <c r="E36" s="183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83"/>
      <c r="E37" s="18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83"/>
      <c r="E38" s="18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83"/>
      <c r="E39" s="18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83"/>
      <c r="E40" s="18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83"/>
      <c r="E41" s="18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83"/>
      <c r="E42" s="18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83"/>
      <c r="E43" s="18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83"/>
      <c r="E44" s="18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83"/>
      <c r="E45" s="18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83"/>
      <c r="E46" s="18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83"/>
      <c r="E47" s="18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83"/>
      <c r="E48" s="18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83"/>
      <c r="E49" s="18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83"/>
      <c r="E50" s="18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83"/>
      <c r="E51" s="18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83"/>
      <c r="E52" s="18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83"/>
      <c r="E53" s="18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83"/>
      <c r="E54" s="18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83"/>
      <c r="E55" s="18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83"/>
      <c r="E56" s="18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83"/>
      <c r="E57" s="18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83"/>
      <c r="E58" s="18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83"/>
      <c r="E59" s="18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83"/>
      <c r="E60" s="18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83"/>
      <c r="E61" s="18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83"/>
      <c r="E62" s="18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83"/>
      <c r="E63" s="18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83"/>
      <c r="E64" s="18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83"/>
      <c r="E65" s="18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83"/>
      <c r="E66" s="18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83"/>
      <c r="E67" s="18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83"/>
      <c r="E68" s="18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83"/>
      <c r="E69" s="18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83"/>
      <c r="E70" s="18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83"/>
      <c r="E71" s="18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83"/>
      <c r="E72" s="18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83"/>
      <c r="E73" s="18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83"/>
      <c r="E74" s="18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83"/>
      <c r="E75" s="18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83"/>
      <c r="E76" s="18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83"/>
      <c r="E77" s="18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83"/>
      <c r="E78" s="18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83"/>
      <c r="E79" s="18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83"/>
      <c r="E80" s="18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83"/>
      <c r="E81" s="18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83"/>
      <c r="E82" s="18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83"/>
      <c r="E83" s="18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83"/>
      <c r="E84" s="18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83"/>
      <c r="E85" s="18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83"/>
      <c r="E86" s="18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83"/>
      <c r="E87" s="18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83"/>
      <c r="E88" s="18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83"/>
      <c r="E89" s="18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83"/>
      <c r="E90" s="18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83"/>
      <c r="E91" s="18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83"/>
      <c r="E92" s="18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83"/>
      <c r="E93" s="18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83"/>
      <c r="E94" s="18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83"/>
      <c r="E95" s="18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83"/>
      <c r="E96" s="18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83"/>
      <c r="E97" s="18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83"/>
      <c r="E98" s="18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83"/>
      <c r="E99" s="18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83"/>
      <c r="E100" s="18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83"/>
      <c r="E101" s="18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83"/>
      <c r="E102" s="18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83"/>
      <c r="E103" s="18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83"/>
      <c r="E104" s="18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83"/>
      <c r="E105" s="18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83"/>
      <c r="E106" s="18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83"/>
      <c r="E107" s="18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83"/>
      <c r="E108" s="18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83"/>
      <c r="E109" s="18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83"/>
      <c r="E110" s="18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83"/>
      <c r="E111" s="18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83"/>
      <c r="E112" s="18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83"/>
      <c r="E113" s="18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83"/>
      <c r="E114" s="18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83"/>
      <c r="E115" s="18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83"/>
      <c r="E116" s="18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83"/>
      <c r="E117" s="18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83"/>
      <c r="E118" s="18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83"/>
      <c r="E119" s="18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83"/>
      <c r="E120" s="18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83"/>
      <c r="E121" s="18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83"/>
      <c r="E122" s="18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83"/>
      <c r="E123" s="18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83"/>
      <c r="E124" s="18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83"/>
      <c r="E125" s="18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83"/>
      <c r="E126" s="18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83"/>
      <c r="E127" s="18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83"/>
      <c r="E128" s="18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83"/>
      <c r="E129" s="18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83"/>
      <c r="E130" s="18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83"/>
      <c r="E131" s="18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83"/>
      <c r="E132" s="18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83"/>
      <c r="E133" s="18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83"/>
      <c r="E134" s="18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83"/>
      <c r="E135" s="18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83"/>
      <c r="E136" s="18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83"/>
      <c r="E137" s="18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83"/>
      <c r="E138" s="18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83"/>
      <c r="E139" s="18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83"/>
      <c r="E140" s="18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83"/>
      <c r="E141" s="18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83"/>
      <c r="E142" s="18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83"/>
      <c r="E143" s="18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83"/>
      <c r="E144" s="18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83"/>
      <c r="E145" s="18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83"/>
      <c r="E146" s="18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83"/>
      <c r="E147" s="18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83"/>
      <c r="E148" s="18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83"/>
      <c r="E149" s="18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83"/>
      <c r="E150" s="18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83"/>
      <c r="E151" s="18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83"/>
      <c r="E152" s="18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83"/>
      <c r="E153" s="18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83"/>
      <c r="E154" s="18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83"/>
      <c r="E155" s="18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83"/>
      <c r="E156" s="18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83"/>
      <c r="E157" s="18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83"/>
      <c r="E158" s="18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83"/>
      <c r="E159" s="18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83"/>
      <c r="E160" s="18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83"/>
      <c r="E161" s="18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83"/>
      <c r="E162" s="18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83"/>
      <c r="E163" s="18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83"/>
      <c r="E164" s="18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83"/>
      <c r="E165" s="18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83"/>
      <c r="E166" s="18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83"/>
      <c r="E167" s="18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83"/>
      <c r="E168" s="18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83"/>
      <c r="E169" s="18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83"/>
      <c r="E170" s="18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83"/>
      <c r="E171" s="18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83"/>
      <c r="E172" s="18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83"/>
      <c r="E173" s="18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83"/>
      <c r="E174" s="18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83"/>
      <c r="E175" s="18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83"/>
      <c r="E176" s="18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83"/>
      <c r="E177" s="18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83"/>
      <c r="E178" s="18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83"/>
      <c r="E179" s="18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83"/>
      <c r="E180" s="18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83"/>
      <c r="E181" s="18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83"/>
      <c r="E182" s="18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83"/>
      <c r="E183" s="18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83"/>
      <c r="E184" s="18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83"/>
      <c r="E185" s="18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83"/>
      <c r="E186" s="18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83"/>
      <c r="E187" s="18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83"/>
      <c r="E188" s="18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83"/>
      <c r="E189" s="18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83"/>
      <c r="E190" s="18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83"/>
      <c r="E191" s="18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83"/>
      <c r="E192" s="18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83"/>
      <c r="E193" s="18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83"/>
      <c r="E194" s="18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83"/>
      <c r="E195" s="18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83"/>
      <c r="E196" s="18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83"/>
      <c r="E197" s="18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83"/>
      <c r="E198" s="18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83"/>
      <c r="E199" s="18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83"/>
      <c r="E200" s="18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83"/>
      <c r="E201" s="18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83"/>
      <c r="E202" s="18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83"/>
      <c r="E203" s="18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83"/>
      <c r="E204" s="18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83"/>
      <c r="E205" s="18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83"/>
      <c r="E206" s="18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83"/>
      <c r="E207" s="18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83"/>
      <c r="E208" s="18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83"/>
      <c r="E209" s="18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83"/>
      <c r="E210" s="18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83"/>
      <c r="E211" s="18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83"/>
      <c r="E212" s="18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83"/>
      <c r="E213" s="18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83"/>
      <c r="E214" s="18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83"/>
      <c r="E215" s="18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83"/>
      <c r="E216" s="18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83"/>
      <c r="E217" s="18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83"/>
      <c r="E218" s="18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83"/>
      <c r="E219" s="18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83"/>
      <c r="E220" s="18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83"/>
      <c r="E221" s="18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83"/>
      <c r="E222" s="18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83"/>
      <c r="E223" s="18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83"/>
      <c r="E224" s="18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83"/>
      <c r="E225" s="18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83"/>
      <c r="E226" s="18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83"/>
      <c r="E227" s="18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83"/>
      <c r="E228" s="18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83"/>
      <c r="E229" s="18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83"/>
      <c r="E230" s="18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83"/>
      <c r="E231" s="18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83"/>
      <c r="E232" s="18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83"/>
      <c r="E233" s="18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83"/>
      <c r="E234" s="18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83"/>
      <c r="E235" s="18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83"/>
      <c r="E236" s="18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83"/>
      <c r="E237" s="18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83"/>
      <c r="E238" s="18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83"/>
      <c r="E239" s="18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83"/>
      <c r="E240" s="18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83"/>
      <c r="E241" s="18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83"/>
      <c r="E242" s="18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algorithmName="SHA-512" hashValue="WV8CperaJA+KCmwe0aUD24AH2UwqhLklqXC6s5AK+QudQntFj5ZdsHIqpUnvCUnbwPLwPqRpgb5XLCGZ0sZlmA==" saltValue="ckymQtphpcjsup82Kdumqw==" spinCount="100000" sheet="1" objects="1" scenarios="1"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297"/>
  <sheetViews>
    <sheetView zoomScale="75" zoomScaleNormal="75" workbookViewId="0"/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50" t="s">
        <v>96</v>
      </c>
      <c r="C2" s="29"/>
      <c r="D2" s="29"/>
      <c r="E2" s="7"/>
      <c r="F2" s="58" t="s">
        <v>97</v>
      </c>
      <c r="G2" s="59"/>
      <c r="H2" s="60"/>
      <c r="I2" s="61"/>
      <c r="J2" s="7"/>
      <c r="K2" s="7"/>
      <c r="L2" s="7"/>
      <c r="M2" s="5"/>
      <c r="N2" s="5"/>
    </row>
    <row r="3" spans="1:26" ht="15" thickBot="1" x14ac:dyDescent="0.25">
      <c r="A3" s="7"/>
      <c r="B3" s="62"/>
      <c r="C3" s="63"/>
      <c r="D3" s="63"/>
      <c r="E3" s="9"/>
      <c r="F3" s="64"/>
      <c r="G3" s="65"/>
      <c r="H3" s="66"/>
      <c r="I3" s="31"/>
      <c r="J3" s="154"/>
      <c r="K3" s="7"/>
      <c r="L3" s="7"/>
      <c r="M3" s="5"/>
      <c r="N3" s="5"/>
    </row>
    <row r="4" spans="1:26" ht="6.75" customHeight="1" thickTop="1" thickBot="1" x14ac:dyDescent="0.25">
      <c r="A4" s="31"/>
      <c r="E4" s="7"/>
      <c r="F4" s="68"/>
      <c r="G4" s="69"/>
      <c r="H4" s="70"/>
      <c r="I4" s="155"/>
      <c r="J4" s="156"/>
      <c r="K4" s="7"/>
      <c r="L4" s="7"/>
      <c r="M4" s="5"/>
      <c r="N4" s="5"/>
    </row>
    <row r="5" spans="1:26" ht="15" thickTop="1" x14ac:dyDescent="0.2">
      <c r="A5" s="64"/>
      <c r="B5" s="51" t="s">
        <v>56</v>
      </c>
      <c r="C5" s="52" t="s">
        <v>55</v>
      </c>
      <c r="D5" s="53" t="s">
        <v>330</v>
      </c>
      <c r="E5" s="7"/>
      <c r="F5" s="54" t="s">
        <v>61</v>
      </c>
      <c r="G5" s="67" t="s">
        <v>62</v>
      </c>
      <c r="H5" s="67" t="s">
        <v>63</v>
      </c>
      <c r="I5" s="149" t="s">
        <v>64</v>
      </c>
      <c r="J5" s="151" t="s">
        <v>306</v>
      </c>
      <c r="K5" s="7"/>
      <c r="L5" s="7"/>
      <c r="M5" s="5"/>
      <c r="N5" s="5"/>
    </row>
    <row r="6" spans="1:26" ht="14.25" x14ac:dyDescent="0.2">
      <c r="A6" s="7"/>
      <c r="B6" s="24" t="s">
        <v>60</v>
      </c>
      <c r="C6" s="162">
        <v>22</v>
      </c>
      <c r="D6" s="163">
        <v>30</v>
      </c>
      <c r="E6" s="7"/>
      <c r="F6" s="102">
        <v>3</v>
      </c>
      <c r="G6" s="101" t="s">
        <v>257</v>
      </c>
      <c r="H6" s="105">
        <f>('2016-ÚČ'!J16+'2015-ÚČ'!J16+'2014-ÚČ'!J16)/3</f>
        <v>3</v>
      </c>
      <c r="I6" s="150" t="str">
        <f>IF(H6&lt;=6,$B$10,IF(H6&lt;=9,$B$9,IF(H6&lt;=14,$B$8,IF(H6&gt;22,$B$6,$B$7))))</f>
        <v>E - NE</v>
      </c>
      <c r="J6" s="152" t="s">
        <v>307</v>
      </c>
      <c r="K6" s="7"/>
      <c r="L6" s="7"/>
      <c r="M6" s="5"/>
      <c r="N6" s="5"/>
    </row>
    <row r="7" spans="1:26" ht="14.25" x14ac:dyDescent="0.2">
      <c r="A7" s="7"/>
      <c r="B7" s="24" t="s">
        <v>59</v>
      </c>
      <c r="C7" s="162">
        <v>14</v>
      </c>
      <c r="D7" s="163">
        <v>22</v>
      </c>
      <c r="E7" s="7"/>
      <c r="F7" s="102">
        <v>3</v>
      </c>
      <c r="G7" s="101" t="s">
        <v>167</v>
      </c>
      <c r="H7" s="22">
        <f>('2015-ÚČ'!J16+'2014-ÚČ'!J16+'2013-ÚČ'!J16)/3</f>
        <v>3</v>
      </c>
      <c r="I7" s="150" t="str">
        <f t="shared" ref="I7:I26" si="0">IF(H7&lt;=6,$B$10,IF(H7&lt;=9,$B$9,IF(H7&lt;=14,$B$8,IF(H7&gt;22,$B$6,$B$7))))</f>
        <v>E - NE</v>
      </c>
      <c r="J7" s="152" t="s">
        <v>308</v>
      </c>
      <c r="K7" s="7"/>
      <c r="L7" s="7"/>
      <c r="M7" s="5"/>
      <c r="N7" s="5"/>
    </row>
    <row r="8" spans="1:26" ht="14.25" x14ac:dyDescent="0.2">
      <c r="A8" s="7"/>
      <c r="B8" s="24" t="s">
        <v>58</v>
      </c>
      <c r="C8" s="162">
        <v>9</v>
      </c>
      <c r="D8" s="163">
        <v>14</v>
      </c>
      <c r="E8" s="7"/>
      <c r="F8" s="102">
        <v>3</v>
      </c>
      <c r="G8" s="101" t="s">
        <v>158</v>
      </c>
      <c r="H8" s="22">
        <f>('2014-ÚČ'!J16+'2013-ÚČ'!J16+'2012-ÚČ'!J16)/3</f>
        <v>3</v>
      </c>
      <c r="I8" s="150" t="str">
        <f t="shared" si="0"/>
        <v>E - NE</v>
      </c>
      <c r="J8" s="152" t="s">
        <v>309</v>
      </c>
      <c r="K8" s="7"/>
      <c r="L8" s="7"/>
      <c r="M8" s="5"/>
      <c r="N8" s="5"/>
      <c r="X8" s="6"/>
    </row>
    <row r="9" spans="1:26" ht="14.25" x14ac:dyDescent="0.2">
      <c r="A9" s="7"/>
      <c r="B9" s="54" t="s">
        <v>157</v>
      </c>
      <c r="C9" s="164">
        <v>6</v>
      </c>
      <c r="D9" s="165">
        <v>9</v>
      </c>
      <c r="E9" s="7"/>
      <c r="F9" s="102">
        <v>2</v>
      </c>
      <c r="G9" s="101" t="s">
        <v>259</v>
      </c>
      <c r="H9" s="22">
        <f>('2016-ÚČ'!J16+'2015-ÚČ'!J16)/2</f>
        <v>3</v>
      </c>
      <c r="I9" s="150" t="str">
        <f t="shared" si="0"/>
        <v>E - NE</v>
      </c>
      <c r="J9" s="152" t="s">
        <v>310</v>
      </c>
      <c r="K9" s="7"/>
      <c r="L9" s="7"/>
      <c r="M9" s="5"/>
      <c r="N9" s="5"/>
    </row>
    <row r="10" spans="1:26" ht="15" thickBot="1" x14ac:dyDescent="0.25">
      <c r="A10" s="7"/>
      <c r="B10" s="55" t="s">
        <v>57</v>
      </c>
      <c r="C10" s="166">
        <v>0</v>
      </c>
      <c r="D10" s="167">
        <v>6</v>
      </c>
      <c r="E10" s="7"/>
      <c r="F10" s="144">
        <v>2</v>
      </c>
      <c r="G10" s="101" t="s">
        <v>168</v>
      </c>
      <c r="H10" s="22">
        <f>('2015-ÚČ'!J16+'2014-ÚČ'!J16)/2</f>
        <v>3</v>
      </c>
      <c r="I10" s="150" t="str">
        <f t="shared" si="0"/>
        <v>E - NE</v>
      </c>
      <c r="J10" s="152" t="s">
        <v>311</v>
      </c>
      <c r="K10" s="7"/>
      <c r="L10" s="7"/>
      <c r="M10" s="5"/>
      <c r="N10" s="5"/>
    </row>
    <row r="11" spans="1:26" ht="15" thickTop="1" x14ac:dyDescent="0.2">
      <c r="A11" s="7"/>
      <c r="B11" s="31"/>
      <c r="C11" s="31"/>
      <c r="D11" s="157"/>
      <c r="E11" s="7"/>
      <c r="F11" s="102">
        <v>2</v>
      </c>
      <c r="G11" s="101" t="s">
        <v>169</v>
      </c>
      <c r="H11" s="22">
        <f>('2014-ÚČ'!J16+'2013-ÚČ'!J16)/2</f>
        <v>3</v>
      </c>
      <c r="I11" s="150" t="str">
        <f t="shared" si="0"/>
        <v>E - NE</v>
      </c>
      <c r="J11" s="152" t="s">
        <v>312</v>
      </c>
      <c r="K11" s="7"/>
      <c r="L11" s="7"/>
      <c r="M11" s="5"/>
      <c r="N11" s="5"/>
    </row>
    <row r="12" spans="1:26" ht="14.25" x14ac:dyDescent="0.2">
      <c r="A12" s="7"/>
      <c r="D12" s="6"/>
      <c r="E12" s="147"/>
      <c r="F12" s="141">
        <v>3</v>
      </c>
      <c r="G12" s="101" t="s">
        <v>260</v>
      </c>
      <c r="H12" s="22">
        <f>('2016-DE'!I16+'2015-DE'!I16+'2014-DE'!I16)/3</f>
        <v>6</v>
      </c>
      <c r="I12" s="150" t="str">
        <f t="shared" si="0"/>
        <v>E - NE</v>
      </c>
      <c r="J12" s="152" t="s">
        <v>313</v>
      </c>
      <c r="K12" s="7"/>
      <c r="L12" s="7"/>
      <c r="M12" s="5"/>
      <c r="N12" s="5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4.25" x14ac:dyDescent="0.2">
      <c r="A13" s="140"/>
      <c r="B13" s="139"/>
      <c r="C13" s="142"/>
      <c r="D13" s="143"/>
      <c r="E13" s="147"/>
      <c r="F13" s="141">
        <v>3</v>
      </c>
      <c r="G13" s="101" t="s">
        <v>170</v>
      </c>
      <c r="H13" s="22">
        <f>('2015-DE'!I16+'2014-DE'!I16+'2013-DE'!I16)/3</f>
        <v>6</v>
      </c>
      <c r="I13" s="150" t="str">
        <f t="shared" si="0"/>
        <v>E - NE</v>
      </c>
      <c r="J13" s="152" t="s">
        <v>314</v>
      </c>
      <c r="K13" s="7"/>
      <c r="L13" s="7"/>
      <c r="M13" s="5"/>
      <c r="N13" s="5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4.25" x14ac:dyDescent="0.2">
      <c r="A14" s="7"/>
      <c r="B14" s="7"/>
      <c r="C14" s="7"/>
      <c r="D14" s="7"/>
      <c r="E14" s="147"/>
      <c r="F14" s="141">
        <v>3</v>
      </c>
      <c r="G14" s="101" t="s">
        <v>159</v>
      </c>
      <c r="H14" s="22">
        <f>('2014-DE'!I16+'2013-DE'!I16+'2012-DE'!I16)/3</f>
        <v>6</v>
      </c>
      <c r="I14" s="150" t="str">
        <f t="shared" si="0"/>
        <v>E - NE</v>
      </c>
      <c r="J14" s="152" t="s">
        <v>315</v>
      </c>
      <c r="K14" s="7"/>
      <c r="L14" s="7"/>
      <c r="M14" s="5"/>
      <c r="N14" s="5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4.25" x14ac:dyDescent="0.2">
      <c r="A15" s="7"/>
      <c r="B15" s="7"/>
      <c r="C15" s="7"/>
      <c r="D15" s="7"/>
      <c r="E15" s="7"/>
      <c r="F15" s="102">
        <v>2</v>
      </c>
      <c r="G15" s="101" t="s">
        <v>261</v>
      </c>
      <c r="H15" s="22">
        <f>('2016-DE'!I16+'2015-DE'!I16)/2</f>
        <v>6</v>
      </c>
      <c r="I15" s="150" t="str">
        <f t="shared" si="0"/>
        <v>E - NE</v>
      </c>
      <c r="J15" s="152" t="s">
        <v>316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7"/>
      <c r="B16" s="7"/>
      <c r="C16" s="7"/>
      <c r="D16" s="7"/>
      <c r="E16" s="7"/>
      <c r="F16" s="102">
        <v>2</v>
      </c>
      <c r="G16" s="101" t="s">
        <v>171</v>
      </c>
      <c r="H16" s="22">
        <f>('2015-DE'!I16+'2014-DE'!I16)/2</f>
        <v>6</v>
      </c>
      <c r="I16" s="150" t="str">
        <f t="shared" si="0"/>
        <v>E - NE</v>
      </c>
      <c r="J16" s="152" t="s">
        <v>317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8"/>
      <c r="C17" s="8"/>
      <c r="D17" s="8"/>
      <c r="E17" s="7"/>
      <c r="F17" s="102">
        <v>2</v>
      </c>
      <c r="G17" s="101" t="s">
        <v>172</v>
      </c>
      <c r="H17" s="22">
        <f>('2014-DE'!I16+'2013-DE'!I16)/2</f>
        <v>6</v>
      </c>
      <c r="I17" s="150" t="str">
        <f t="shared" si="0"/>
        <v>E - NE</v>
      </c>
      <c r="J17" s="152" t="s">
        <v>318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8"/>
      <c r="C18" s="8"/>
      <c r="D18" s="8"/>
      <c r="E18" s="7"/>
      <c r="F18" s="102">
        <v>3</v>
      </c>
      <c r="G18" s="101" t="s">
        <v>262</v>
      </c>
      <c r="H18" s="22">
        <f>('2016-ÚČ'!J16+'2015-ÚČ'!J16+'2014-DE'!I16)/3</f>
        <v>4</v>
      </c>
      <c r="I18" s="150" t="str">
        <f t="shared" si="0"/>
        <v>E - NE</v>
      </c>
      <c r="J18" s="152" t="s">
        <v>319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102">
        <v>3</v>
      </c>
      <c r="G19" s="101" t="s">
        <v>173</v>
      </c>
      <c r="H19" s="22">
        <f>('2015-ÚČ'!J16+'2014-ÚČ'!J16+'2013-DE'!I16)/3</f>
        <v>4</v>
      </c>
      <c r="I19" s="150" t="str">
        <f t="shared" si="0"/>
        <v>E - NE</v>
      </c>
      <c r="J19" s="152" t="s">
        <v>320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102">
        <v>3</v>
      </c>
      <c r="G20" s="101" t="s">
        <v>160</v>
      </c>
      <c r="H20" s="22">
        <f>('2014-ÚČ'!J16+'2013-ÚČ'!J16+'2012-DE'!I16)/3</f>
        <v>4</v>
      </c>
      <c r="I20" s="150" t="str">
        <f t="shared" si="0"/>
        <v>E - NE</v>
      </c>
      <c r="J20" s="152" t="s">
        <v>321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7"/>
      <c r="C21" s="7"/>
      <c r="D21" s="7"/>
      <c r="E21" s="7"/>
      <c r="F21" s="102">
        <v>3</v>
      </c>
      <c r="G21" s="101" t="s">
        <v>263</v>
      </c>
      <c r="H21" s="22">
        <f>('2016-ÚČ'!J16+'2015-DE'!I16+'2014-DE'!I16)/3</f>
        <v>5</v>
      </c>
      <c r="I21" s="150" t="str">
        <f t="shared" si="0"/>
        <v>E - NE</v>
      </c>
      <c r="J21" s="152" t="s">
        <v>322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7"/>
      <c r="C22" s="7"/>
      <c r="D22" s="7"/>
      <c r="E22" s="7"/>
      <c r="F22" s="102">
        <v>3</v>
      </c>
      <c r="G22" s="101" t="s">
        <v>174</v>
      </c>
      <c r="H22" s="22">
        <f>('2015-ÚČ'!J16+'2014-DE'!I16+'2013-DE'!I16)/3</f>
        <v>5</v>
      </c>
      <c r="I22" s="150" t="str">
        <f t="shared" si="0"/>
        <v>E - NE</v>
      </c>
      <c r="J22" s="152" t="s">
        <v>323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7"/>
      <c r="C23" s="7"/>
      <c r="D23" s="7"/>
      <c r="E23" s="7"/>
      <c r="F23" s="102">
        <v>3</v>
      </c>
      <c r="G23" s="101" t="s">
        <v>161</v>
      </c>
      <c r="H23" s="22">
        <f>('2014-ÚČ'!J16+'2013-DE'!I16+'2012-DE'!I16)/3</f>
        <v>5</v>
      </c>
      <c r="I23" s="150" t="str">
        <f t="shared" si="0"/>
        <v>E - NE</v>
      </c>
      <c r="J23" s="152" t="s">
        <v>324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102">
        <v>2</v>
      </c>
      <c r="G24" s="101" t="s">
        <v>258</v>
      </c>
      <c r="H24" s="22">
        <f>('2016-ÚČ'!J16+'2015-DE'!I16)/2</f>
        <v>4.5</v>
      </c>
      <c r="I24" s="150" t="str">
        <f t="shared" si="0"/>
        <v>E - NE</v>
      </c>
      <c r="J24" s="152" t="s">
        <v>325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102">
        <v>2</v>
      </c>
      <c r="G25" s="101" t="s">
        <v>175</v>
      </c>
      <c r="H25" s="22">
        <f>('2015-ÚČ'!J16+'2014-DE'!I16)/2</f>
        <v>4.5</v>
      </c>
      <c r="I25" s="150" t="str">
        <f t="shared" si="0"/>
        <v>E - NE</v>
      </c>
      <c r="J25" s="152" t="s">
        <v>326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45">
        <v>2</v>
      </c>
      <c r="G26" s="146" t="s">
        <v>162</v>
      </c>
      <c r="H26" s="57">
        <f>('2014-ÚČ'!J16+'2013-DE'!I16)/2</f>
        <v>4.5</v>
      </c>
      <c r="I26" s="168" t="str">
        <f t="shared" si="0"/>
        <v>E - NE</v>
      </c>
      <c r="J26" s="153" t="s">
        <v>327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9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</row>
    <row r="33" spans="1:14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</row>
    <row r="34" spans="1:14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5"/>
      <c r="N34" s="5"/>
    </row>
    <row r="35" spans="1:14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</row>
    <row r="36" spans="1:14" ht="14.25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</row>
    <row r="37" spans="1:14" ht="14.25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</row>
    <row r="38" spans="1:14" ht="14.25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</row>
    <row r="39" spans="1:14" ht="14.25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</row>
    <row r="40" spans="1:14" ht="14.25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</row>
    <row r="41" spans="1:14" ht="14.25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</row>
    <row r="42" spans="1:14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14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14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14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14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14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14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</sheetData>
  <sheetProtection algorithmName="SHA-512" hashValue="AvL6wguXjCNg8bYmdriyAWcCwnh3WGeULUoYD4eq0ci9XrW5npW0EJBHBouJdaPh87d66bu2CGXWRokzIWNBNA==" saltValue="HqfYjlRfwd5bBpPWQHkEuA==" spinCount="100000" sheet="1" objects="1" scenarios="1"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/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82" customWidth="1"/>
    <col min="6" max="6" width="9.140625" style="182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9"/>
      <c r="F1" s="169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295</v>
      </c>
      <c r="D2" s="12"/>
      <c r="E2" s="170"/>
      <c r="F2" s="172"/>
      <c r="G2" s="13"/>
      <c r="H2" s="29" t="s">
        <v>264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4" customFormat="1" ht="15" thickBot="1" x14ac:dyDescent="0.25">
      <c r="A3" s="11"/>
      <c r="B3" s="11"/>
      <c r="C3" s="63"/>
      <c r="D3" s="72"/>
      <c r="E3" s="171"/>
      <c r="F3" s="184"/>
      <c r="G3" s="9"/>
      <c r="H3" s="63"/>
      <c r="I3" s="9"/>
      <c r="J3" s="9"/>
      <c r="K3" s="9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</row>
    <row r="4" spans="1:100" ht="6.75" customHeight="1" thickTop="1" thickBot="1" x14ac:dyDescent="0.25">
      <c r="A4" s="8"/>
      <c r="B4" s="8"/>
      <c r="C4" s="7"/>
      <c r="D4" s="7"/>
      <c r="E4" s="172"/>
      <c r="F4" s="184"/>
      <c r="G4" s="68"/>
      <c r="H4" s="69"/>
      <c r="I4" s="70"/>
      <c r="J4" s="71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206</v>
      </c>
      <c r="C5" s="16" t="s">
        <v>26</v>
      </c>
      <c r="D5" s="16" t="s">
        <v>27</v>
      </c>
      <c r="E5" s="173" t="s">
        <v>28</v>
      </c>
      <c r="F5" s="184"/>
      <c r="G5" s="54" t="s">
        <v>50</v>
      </c>
      <c r="H5" s="67" t="s">
        <v>46</v>
      </c>
      <c r="I5" s="75" t="s">
        <v>47</v>
      </c>
      <c r="J5" s="56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30"/>
      <c r="C6" s="128" t="s">
        <v>49</v>
      </c>
      <c r="D6" s="158" t="s">
        <v>16</v>
      </c>
      <c r="E6" s="174"/>
      <c r="F6" s="184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30" t="s">
        <v>180</v>
      </c>
      <c r="C7" s="128" t="s">
        <v>149</v>
      </c>
      <c r="D7" s="158" t="s">
        <v>150</v>
      </c>
      <c r="E7" s="174"/>
      <c r="F7" s="184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30" t="s">
        <v>181</v>
      </c>
      <c r="C8" s="128" t="s">
        <v>7</v>
      </c>
      <c r="D8" s="158" t="s">
        <v>275</v>
      </c>
      <c r="E8" s="174"/>
      <c r="F8" s="184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30" t="s">
        <v>182</v>
      </c>
      <c r="C9" s="128" t="s">
        <v>11</v>
      </c>
      <c r="D9" s="158" t="s">
        <v>276</v>
      </c>
      <c r="E9" s="174"/>
      <c r="F9" s="184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30" t="s">
        <v>210</v>
      </c>
      <c r="C10" s="128" t="s">
        <v>12</v>
      </c>
      <c r="D10" s="158" t="s">
        <v>277</v>
      </c>
      <c r="E10" s="174"/>
      <c r="F10" s="184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30" t="s">
        <v>212</v>
      </c>
      <c r="C11" s="128" t="s">
        <v>211</v>
      </c>
      <c r="D11" s="158" t="s">
        <v>278</v>
      </c>
      <c r="E11" s="174"/>
      <c r="F11" s="184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30" t="s">
        <v>213</v>
      </c>
      <c r="C12" s="128" t="s">
        <v>13</v>
      </c>
      <c r="D12" s="158" t="s">
        <v>279</v>
      </c>
      <c r="E12" s="174"/>
      <c r="F12" s="184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30" t="s">
        <v>185</v>
      </c>
      <c r="C13" s="128" t="s">
        <v>256</v>
      </c>
      <c r="D13" s="158" t="s">
        <v>280</v>
      </c>
      <c r="E13" s="174"/>
      <c r="F13" s="184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30" t="s">
        <v>225</v>
      </c>
      <c r="C14" s="138" t="s">
        <v>226</v>
      </c>
      <c r="D14" s="158" t="s">
        <v>281</v>
      </c>
      <c r="E14" s="174"/>
      <c r="F14" s="184"/>
      <c r="G14" s="24">
        <v>9</v>
      </c>
      <c r="H14" s="21" t="s">
        <v>152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8"/>
      <c r="C15" s="128" t="s">
        <v>3</v>
      </c>
      <c r="D15" s="158" t="s">
        <v>282</v>
      </c>
      <c r="E15" s="174"/>
      <c r="F15" s="184"/>
      <c r="G15" s="24">
        <v>10</v>
      </c>
      <c r="H15" s="21" t="s">
        <v>153</v>
      </c>
      <c r="I15" s="22" t="e">
        <f>((E7-'2015-ÚČ'!E7+E39)/'2015-ÚČ'!E7)*100</f>
        <v>#DIV/0!</v>
      </c>
      <c r="J15" s="25">
        <f>IF(AND(E7=0,E39=0,'2015-ÚČ'!E7=0),0, IF('2015-ÚČ'!E7=0,3,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30" t="s">
        <v>187</v>
      </c>
      <c r="C16" s="128" t="s">
        <v>179</v>
      </c>
      <c r="D16" s="158" t="s">
        <v>283</v>
      </c>
      <c r="E16" s="174"/>
      <c r="F16" s="184"/>
      <c r="G16" s="26" t="s">
        <v>54</v>
      </c>
      <c r="H16" s="27" t="s">
        <v>328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30" t="s">
        <v>188</v>
      </c>
      <c r="C17" s="128" t="s">
        <v>214</v>
      </c>
      <c r="D17" s="158" t="s">
        <v>284</v>
      </c>
      <c r="E17" s="174"/>
      <c r="F17" s="184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30" t="s">
        <v>215</v>
      </c>
      <c r="C18" s="128" t="s">
        <v>2</v>
      </c>
      <c r="D18" s="158" t="s">
        <v>285</v>
      </c>
      <c r="E18" s="174"/>
      <c r="F18" s="184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30" t="s">
        <v>216</v>
      </c>
      <c r="C19" s="128" t="s">
        <v>4</v>
      </c>
      <c r="D19" s="158" t="s">
        <v>80</v>
      </c>
      <c r="E19" s="174"/>
      <c r="F19" s="184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30" t="s">
        <v>190</v>
      </c>
      <c r="C20" s="128" t="s">
        <v>5</v>
      </c>
      <c r="D20" s="158" t="s">
        <v>81</v>
      </c>
      <c r="E20" s="174"/>
      <c r="F20" s="184"/>
      <c r="G20" s="7"/>
      <c r="H20" s="7"/>
      <c r="I20" s="7"/>
      <c r="J20" s="110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30" t="s">
        <v>217</v>
      </c>
      <c r="C21" s="128" t="s">
        <v>218</v>
      </c>
      <c r="D21" s="158" t="s">
        <v>133</v>
      </c>
      <c r="E21" s="174"/>
      <c r="F21" s="184"/>
      <c r="G21" s="7"/>
      <c r="H21" s="7"/>
      <c r="I21" s="7"/>
      <c r="J21" s="110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30" t="s">
        <v>219</v>
      </c>
      <c r="C22" s="128" t="s">
        <v>9</v>
      </c>
      <c r="D22" s="158" t="s">
        <v>286</v>
      </c>
      <c r="E22" s="174"/>
      <c r="F22" s="184"/>
      <c r="G22" s="7"/>
      <c r="H22" s="7"/>
      <c r="I22" s="109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30" t="s">
        <v>210</v>
      </c>
      <c r="C23" s="128" t="s">
        <v>222</v>
      </c>
      <c r="D23" s="158" t="s">
        <v>288</v>
      </c>
      <c r="E23" s="174"/>
      <c r="F23" s="184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30" t="s">
        <v>223</v>
      </c>
      <c r="C24" s="128" t="s">
        <v>10</v>
      </c>
      <c r="D24" s="161" t="s">
        <v>289</v>
      </c>
      <c r="E24" s="175"/>
      <c r="F24" s="185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30" t="s">
        <v>221</v>
      </c>
      <c r="C25" s="128" t="s">
        <v>220</v>
      </c>
      <c r="D25" s="158" t="s">
        <v>287</v>
      </c>
      <c r="E25" s="174"/>
      <c r="F25" s="18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1" t="s">
        <v>225</v>
      </c>
      <c r="C26" s="129" t="s">
        <v>224</v>
      </c>
      <c r="D26" s="160" t="s">
        <v>290</v>
      </c>
      <c r="E26" s="176"/>
      <c r="F26" s="184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72"/>
      <c r="F27" s="184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296</v>
      </c>
      <c r="D28" s="13"/>
      <c r="E28" s="177"/>
      <c r="F28" s="184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72"/>
      <c r="F29" s="184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206</v>
      </c>
      <c r="C30" s="16" t="s">
        <v>26</v>
      </c>
      <c r="D30" s="16" t="s">
        <v>27</v>
      </c>
      <c r="E30" s="178" t="s">
        <v>28</v>
      </c>
      <c r="F30" s="187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3" t="s">
        <v>228</v>
      </c>
      <c r="C31" s="135" t="s">
        <v>229</v>
      </c>
      <c r="D31" s="158" t="s">
        <v>29</v>
      </c>
      <c r="E31" s="179"/>
      <c r="F31" s="184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3" t="s">
        <v>198</v>
      </c>
      <c r="C32" s="135" t="s">
        <v>30</v>
      </c>
      <c r="D32" s="158" t="s">
        <v>34</v>
      </c>
      <c r="E32" s="179"/>
      <c r="F32" s="18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3" t="s">
        <v>255</v>
      </c>
      <c r="C33" s="135" t="s">
        <v>35</v>
      </c>
      <c r="D33" s="158" t="s">
        <v>265</v>
      </c>
      <c r="E33" s="179"/>
      <c r="F33" s="184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3" t="s">
        <v>227</v>
      </c>
      <c r="C34" s="135" t="s">
        <v>31</v>
      </c>
      <c r="D34" s="158" t="s">
        <v>33</v>
      </c>
      <c r="E34" s="179"/>
      <c r="F34" s="184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3" t="s">
        <v>233</v>
      </c>
      <c r="C35" s="135" t="s">
        <v>234</v>
      </c>
      <c r="D35" s="158" t="s">
        <v>267</v>
      </c>
      <c r="E35" s="179"/>
      <c r="F35" s="184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3" t="s">
        <v>236</v>
      </c>
      <c r="C36" s="135" t="s">
        <v>235</v>
      </c>
      <c r="D36" s="158" t="s">
        <v>268</v>
      </c>
      <c r="E36" s="179"/>
      <c r="F36" s="184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3" t="s">
        <v>180</v>
      </c>
      <c r="C37" s="135" t="s">
        <v>230</v>
      </c>
      <c r="D37" s="158" t="s">
        <v>266</v>
      </c>
      <c r="E37" s="179"/>
      <c r="F37" s="184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3" t="s">
        <v>231</v>
      </c>
      <c r="C38" s="135" t="s">
        <v>232</v>
      </c>
      <c r="D38" s="158" t="s">
        <v>36</v>
      </c>
      <c r="E38" s="179"/>
      <c r="F38" s="184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3" t="s">
        <v>237</v>
      </c>
      <c r="C39" s="135" t="s">
        <v>238</v>
      </c>
      <c r="D39" s="158" t="s">
        <v>269</v>
      </c>
      <c r="E39" s="179"/>
      <c r="F39" s="184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3" t="s">
        <v>243</v>
      </c>
      <c r="C40" s="136" t="s">
        <v>244</v>
      </c>
      <c r="D40" s="159" t="s">
        <v>271</v>
      </c>
      <c r="E40" s="179"/>
      <c r="F40" s="184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3" t="s">
        <v>245</v>
      </c>
      <c r="C41" s="136" t="s">
        <v>246</v>
      </c>
      <c r="D41" s="159" t="s">
        <v>39</v>
      </c>
      <c r="E41" s="179"/>
      <c r="F41" s="184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3" t="s">
        <v>247</v>
      </c>
      <c r="C42" s="136" t="s">
        <v>248</v>
      </c>
      <c r="D42" s="159" t="s">
        <v>272</v>
      </c>
      <c r="E42" s="179"/>
      <c r="F42" s="184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3" t="s">
        <v>239</v>
      </c>
      <c r="C43" s="135" t="s">
        <v>240</v>
      </c>
      <c r="D43" s="158" t="s">
        <v>41</v>
      </c>
      <c r="E43" s="179"/>
      <c r="F43" s="184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3" t="s">
        <v>242</v>
      </c>
      <c r="C44" s="135" t="s">
        <v>241</v>
      </c>
      <c r="D44" s="158" t="s">
        <v>270</v>
      </c>
      <c r="E44" s="179"/>
      <c r="F44" s="184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3" t="s">
        <v>249</v>
      </c>
      <c r="C45" s="136" t="s">
        <v>250</v>
      </c>
      <c r="D45" s="159" t="s">
        <v>273</v>
      </c>
      <c r="E45" s="179"/>
      <c r="F45" s="184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3" t="s">
        <v>205</v>
      </c>
      <c r="C46" s="135" t="s">
        <v>251</v>
      </c>
      <c r="D46" s="158" t="s">
        <v>43</v>
      </c>
      <c r="E46" s="179"/>
      <c r="F46" s="184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3" t="s">
        <v>252</v>
      </c>
      <c r="C47" s="135" t="s">
        <v>253</v>
      </c>
      <c r="D47" s="158" t="s">
        <v>45</v>
      </c>
      <c r="E47" s="179"/>
      <c r="F47" s="184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4" t="s">
        <v>204</v>
      </c>
      <c r="C48" s="137" t="s">
        <v>254</v>
      </c>
      <c r="D48" s="160" t="s">
        <v>274</v>
      </c>
      <c r="E48" s="180"/>
      <c r="F48" s="184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81"/>
      <c r="F49" s="184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84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8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8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8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83"/>
      <c r="F54" s="18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83"/>
      <c r="F55" s="18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83"/>
      <c r="F56" s="18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83"/>
      <c r="F57" s="18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83"/>
      <c r="F58" s="18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83"/>
      <c r="F59" s="18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83"/>
      <c r="F60" s="18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83"/>
      <c r="F61" s="18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83"/>
      <c r="F62" s="18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83"/>
      <c r="F63" s="18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83"/>
      <c r="F64" s="18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83"/>
      <c r="F65" s="18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83"/>
      <c r="F66" s="18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83"/>
      <c r="F67" s="18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83"/>
      <c r="F68" s="18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83"/>
      <c r="F69" s="18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83"/>
      <c r="F70" s="18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83"/>
      <c r="F71" s="18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83"/>
      <c r="F72" s="18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83"/>
      <c r="F73" s="18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83"/>
      <c r="F74" s="18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83"/>
      <c r="F75" s="18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83"/>
      <c r="F76" s="18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83"/>
      <c r="F77" s="18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83"/>
      <c r="F78" s="18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83"/>
      <c r="F79" s="18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83"/>
      <c r="F80" s="18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83"/>
      <c r="F81" s="18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83"/>
      <c r="F82" s="18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83"/>
      <c r="F83" s="18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83"/>
      <c r="F84" s="18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83"/>
      <c r="F85" s="18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83"/>
      <c r="F86" s="18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83"/>
      <c r="F87" s="18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83"/>
      <c r="F88" s="18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83"/>
      <c r="F89" s="18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83"/>
      <c r="F90" s="18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83"/>
      <c r="F91" s="18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83"/>
      <c r="F92" s="18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83"/>
      <c r="F93" s="18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83"/>
      <c r="F94" s="18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83"/>
      <c r="F95" s="18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83"/>
      <c r="F96" s="18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83"/>
      <c r="F97" s="18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83"/>
      <c r="F98" s="18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83"/>
      <c r="F99" s="18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83"/>
      <c r="F100" s="18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83"/>
      <c r="F101" s="18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83"/>
      <c r="F102" s="18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83"/>
      <c r="F103" s="18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83"/>
      <c r="F104" s="18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83"/>
      <c r="F105" s="18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83"/>
      <c r="F106" s="18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83"/>
      <c r="F107" s="18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83"/>
      <c r="F108" s="18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83"/>
      <c r="F109" s="18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83"/>
      <c r="F110" s="18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83"/>
      <c r="F111" s="18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83"/>
      <c r="F112" s="18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83"/>
      <c r="F113" s="18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83"/>
      <c r="F114" s="18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83"/>
      <c r="F115" s="18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83"/>
      <c r="F116" s="18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83"/>
      <c r="F117" s="18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83"/>
      <c r="F118" s="18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83"/>
      <c r="F119" s="18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83"/>
      <c r="F120" s="18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83"/>
      <c r="F121" s="18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83"/>
      <c r="F122" s="18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83"/>
      <c r="F123" s="18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83"/>
      <c r="F124" s="18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83"/>
      <c r="F125" s="18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83"/>
      <c r="F126" s="18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83"/>
      <c r="F127" s="18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83"/>
      <c r="F128" s="18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83"/>
      <c r="F129" s="18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83"/>
      <c r="F130" s="18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83"/>
      <c r="F131" s="18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83"/>
      <c r="F132" s="18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83"/>
      <c r="F133" s="18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83"/>
      <c r="F134" s="18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83"/>
      <c r="F135" s="18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83"/>
      <c r="F136" s="18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83"/>
      <c r="F137" s="18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83"/>
      <c r="F138" s="18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83"/>
      <c r="F139" s="18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83"/>
      <c r="F140" s="18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83"/>
      <c r="F141" s="18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83"/>
      <c r="F142" s="18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83"/>
      <c r="F143" s="18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83"/>
      <c r="F144" s="18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83"/>
      <c r="F145" s="18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83"/>
      <c r="F146" s="18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83"/>
      <c r="F147" s="18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83"/>
      <c r="F148" s="18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83"/>
      <c r="F149" s="18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83"/>
      <c r="F150" s="18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83"/>
      <c r="F151" s="18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83"/>
      <c r="F152" s="18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83"/>
      <c r="F153" s="18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83"/>
      <c r="F154" s="18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83"/>
      <c r="F155" s="18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83"/>
      <c r="F156" s="18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83"/>
      <c r="F157" s="18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83"/>
      <c r="F158" s="18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83"/>
      <c r="F159" s="18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83"/>
      <c r="F160" s="18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83"/>
      <c r="F161" s="18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83"/>
      <c r="F162" s="18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83"/>
      <c r="F163" s="18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83"/>
      <c r="F164" s="18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83"/>
      <c r="F165" s="18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83"/>
      <c r="F166" s="18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83"/>
      <c r="F167" s="18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83"/>
      <c r="F168" s="18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83"/>
      <c r="F169" s="18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83"/>
      <c r="F170" s="18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83"/>
      <c r="F171" s="18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83"/>
      <c r="F172" s="18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83"/>
      <c r="F173" s="18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83"/>
      <c r="F174" s="18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83"/>
      <c r="F175" s="18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83"/>
      <c r="F176" s="18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83"/>
      <c r="F177" s="18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83"/>
      <c r="F178" s="18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83"/>
      <c r="F179" s="18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83"/>
      <c r="F180" s="18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83"/>
      <c r="F181" s="18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83"/>
      <c r="F182" s="18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83"/>
      <c r="F183" s="18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83"/>
      <c r="F184" s="18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83"/>
      <c r="F185" s="18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83"/>
      <c r="F186" s="18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83"/>
      <c r="F187" s="18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83"/>
      <c r="F188" s="18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83"/>
      <c r="F189" s="18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83"/>
      <c r="F190" s="18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83"/>
      <c r="F191" s="18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83"/>
      <c r="F192" s="18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83"/>
      <c r="F193" s="18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83"/>
      <c r="F194" s="18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83"/>
      <c r="F195" s="18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83"/>
      <c r="F196" s="18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83"/>
      <c r="F197" s="18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83"/>
      <c r="F198" s="18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83"/>
      <c r="F199" s="18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83"/>
      <c r="F200" s="18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83"/>
      <c r="F201" s="18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83"/>
      <c r="F202" s="18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83"/>
      <c r="F203" s="18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83"/>
      <c r="F204" s="18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83"/>
      <c r="F205" s="18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83"/>
      <c r="F206" s="18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83"/>
      <c r="F207" s="18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83"/>
      <c r="F208" s="18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83"/>
      <c r="F209" s="18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83"/>
      <c r="F210" s="18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83"/>
      <c r="F211" s="18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83"/>
      <c r="F212" s="18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83"/>
      <c r="F213" s="18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83"/>
      <c r="F214" s="18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83"/>
      <c r="F215" s="18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83"/>
      <c r="F216" s="18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83"/>
      <c r="F217" s="18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83"/>
      <c r="F218" s="18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83"/>
      <c r="F219" s="18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83"/>
      <c r="F220" s="18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83"/>
      <c r="F221" s="18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83"/>
      <c r="F222" s="18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83"/>
      <c r="F223" s="18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83"/>
      <c r="F224" s="18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83"/>
      <c r="F225" s="18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83"/>
      <c r="F226" s="18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83"/>
      <c r="F227" s="18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83"/>
      <c r="F228" s="18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83"/>
      <c r="F229" s="18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83"/>
      <c r="F230" s="18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83"/>
      <c r="F231" s="18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83"/>
      <c r="F232" s="18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83"/>
      <c r="F233" s="18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83"/>
      <c r="F234" s="18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83"/>
      <c r="F235" s="18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83"/>
      <c r="F236" s="18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83"/>
      <c r="F237" s="18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83"/>
      <c r="F238" s="18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83"/>
      <c r="F239" s="18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83"/>
      <c r="F240" s="18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83"/>
      <c r="F241" s="18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83"/>
      <c r="F242" s="18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83"/>
      <c r="F243" s="18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83"/>
      <c r="F244" s="18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83"/>
      <c r="F245" s="18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83"/>
      <c r="F246" s="18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83"/>
      <c r="F247" s="18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83"/>
      <c r="F248" s="18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83"/>
      <c r="F249" s="18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83"/>
      <c r="F250" s="18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83"/>
      <c r="F251" s="18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83"/>
      <c r="F252" s="18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83"/>
      <c r="F253" s="18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83"/>
      <c r="F254" s="18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83"/>
      <c r="F255" s="18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83"/>
      <c r="F256" s="18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83"/>
      <c r="F257" s="18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83"/>
      <c r="F258" s="18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83"/>
      <c r="F259" s="18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83"/>
      <c r="F260" s="18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83"/>
      <c r="F261" s="18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83"/>
      <c r="F262" s="18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83"/>
      <c r="F263" s="18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83"/>
      <c r="F264" s="18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  <row r="384" spans="4:4" x14ac:dyDescent="0.2">
      <c r="D384" s="4"/>
    </row>
    <row r="385" spans="4:4" x14ac:dyDescent="0.2">
      <c r="D385" s="4"/>
    </row>
    <row r="386" spans="4:4" x14ac:dyDescent="0.2">
      <c r="D386" s="4"/>
    </row>
    <row r="387" spans="4:4" x14ac:dyDescent="0.2">
      <c r="D387" s="4"/>
    </row>
    <row r="388" spans="4:4" x14ac:dyDescent="0.2">
      <c r="D388" s="4"/>
    </row>
    <row r="389" spans="4:4" x14ac:dyDescent="0.2">
      <c r="D389" s="4"/>
    </row>
    <row r="390" spans="4:4" x14ac:dyDescent="0.2">
      <c r="D390" s="4"/>
    </row>
    <row r="391" spans="4:4" x14ac:dyDescent="0.2">
      <c r="D391" s="4"/>
    </row>
  </sheetData>
  <sheetProtection algorithmName="SHA-512" hashValue="OnizsEyd8tA5RnCjK5iFiSBHjadCIlYpbytnlURi+bNCjajsCFuSniSesjwpULcrgohPGeeY4OwYWgDh3K2VEw==" saltValue="907MoUVaGxn1CtYfYo52Hg==" spinCount="100000" sheet="1" objects="1" scenarios="1" formatCells="0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83"/>
  <sheetViews>
    <sheetView zoomScale="75" zoomScaleNormal="75" workbookViewId="0"/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82" customWidth="1"/>
    <col min="6" max="6" width="9.140625" style="182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9"/>
      <c r="F1" s="169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297</v>
      </c>
      <c r="D2" s="12"/>
      <c r="E2" s="170"/>
      <c r="F2" s="172"/>
      <c r="G2" s="13"/>
      <c r="H2" s="29" t="s">
        <v>165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4" customFormat="1" ht="15" thickBot="1" x14ac:dyDescent="0.25">
      <c r="A3" s="11"/>
      <c r="B3" s="11"/>
      <c r="C3" s="63"/>
      <c r="D3" s="72"/>
      <c r="E3" s="171"/>
      <c r="F3" s="184"/>
      <c r="G3" s="9"/>
      <c r="H3" s="63"/>
      <c r="I3" s="9"/>
      <c r="J3" s="9"/>
      <c r="K3" s="9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</row>
    <row r="4" spans="1:100" ht="6.75" customHeight="1" thickTop="1" thickBot="1" x14ac:dyDescent="0.25">
      <c r="A4" s="8"/>
      <c r="B4" s="8"/>
      <c r="C4" s="7"/>
      <c r="D4" s="7"/>
      <c r="E4" s="172"/>
      <c r="F4" s="172"/>
      <c r="G4" s="68"/>
      <c r="H4" s="69"/>
      <c r="I4" s="70"/>
      <c r="J4" s="71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206</v>
      </c>
      <c r="C5" s="16" t="s">
        <v>26</v>
      </c>
      <c r="D5" s="16" t="s">
        <v>27</v>
      </c>
      <c r="E5" s="173" t="s">
        <v>28</v>
      </c>
      <c r="F5" s="172"/>
      <c r="G5" s="54" t="s">
        <v>50</v>
      </c>
      <c r="H5" s="67" t="s">
        <v>46</v>
      </c>
      <c r="I5" s="75" t="s">
        <v>47</v>
      </c>
      <c r="J5" s="56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30"/>
      <c r="C6" s="128" t="s">
        <v>49</v>
      </c>
      <c r="D6" s="18" t="s">
        <v>16</v>
      </c>
      <c r="E6" s="174"/>
      <c r="F6" s="172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30" t="s">
        <v>180</v>
      </c>
      <c r="C7" s="128" t="s">
        <v>149</v>
      </c>
      <c r="D7" s="18" t="s">
        <v>150</v>
      </c>
      <c r="E7" s="174"/>
      <c r="F7" s="172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30" t="s">
        <v>181</v>
      </c>
      <c r="C8" s="128" t="s">
        <v>7</v>
      </c>
      <c r="D8" s="18" t="s">
        <v>17</v>
      </c>
      <c r="E8" s="174"/>
      <c r="F8" s="172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30" t="s">
        <v>182</v>
      </c>
      <c r="C9" s="128" t="s">
        <v>11</v>
      </c>
      <c r="D9" s="18" t="s">
        <v>18</v>
      </c>
      <c r="E9" s="174"/>
      <c r="F9" s="184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30" t="s">
        <v>183</v>
      </c>
      <c r="C10" s="128" t="s">
        <v>12</v>
      </c>
      <c r="D10" s="18" t="s">
        <v>102</v>
      </c>
      <c r="E10" s="174"/>
      <c r="F10" s="184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30" t="s">
        <v>184</v>
      </c>
      <c r="C11" s="128" t="s">
        <v>15</v>
      </c>
      <c r="D11" s="18" t="s">
        <v>103</v>
      </c>
      <c r="E11" s="174"/>
      <c r="F11" s="184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30" t="s">
        <v>185</v>
      </c>
      <c r="C12" s="128" t="s">
        <v>13</v>
      </c>
      <c r="D12" s="18" t="s">
        <v>104</v>
      </c>
      <c r="E12" s="174"/>
      <c r="F12" s="184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30" t="s">
        <v>186</v>
      </c>
      <c r="C13" s="128" t="s">
        <v>8</v>
      </c>
      <c r="D13" s="18" t="s">
        <v>105</v>
      </c>
      <c r="E13" s="174"/>
      <c r="F13" s="184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30"/>
      <c r="C14" s="128" t="s">
        <v>3</v>
      </c>
      <c r="D14" s="18" t="s">
        <v>106</v>
      </c>
      <c r="E14" s="174"/>
      <c r="F14" s="184"/>
      <c r="G14" s="24">
        <v>9</v>
      </c>
      <c r="H14" s="21" t="s">
        <v>152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30" t="s">
        <v>187</v>
      </c>
      <c r="C15" s="128" t="s">
        <v>179</v>
      </c>
      <c r="D15" s="18" t="s">
        <v>126</v>
      </c>
      <c r="E15" s="174"/>
      <c r="F15" s="184"/>
      <c r="G15" s="24">
        <v>10</v>
      </c>
      <c r="H15" s="21" t="s">
        <v>153</v>
      </c>
      <c r="I15" s="22" t="e">
        <f>((E7-'2014-ÚČ'!E7+E35)/'2014-ÚČ'!E7)*100</f>
        <v>#DIV/0!</v>
      </c>
      <c r="J15" s="25">
        <f>IF(AND(E7=0,E35=0,'2014-ÚČ'!E7=0),0, IF('2014-ÚČ'!E7=0,3,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30" t="s">
        <v>188</v>
      </c>
      <c r="C16" s="128" t="s">
        <v>1</v>
      </c>
      <c r="D16" s="18" t="s">
        <v>127</v>
      </c>
      <c r="E16" s="174"/>
      <c r="F16" s="184"/>
      <c r="G16" s="26" t="s">
        <v>54</v>
      </c>
      <c r="H16" s="27" t="s">
        <v>176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30" t="s">
        <v>189</v>
      </c>
      <c r="C17" s="128" t="s">
        <v>2</v>
      </c>
      <c r="D17" s="18" t="s">
        <v>122</v>
      </c>
      <c r="E17" s="174"/>
      <c r="F17" s="184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30" t="s">
        <v>190</v>
      </c>
      <c r="C18" s="128" t="s">
        <v>4</v>
      </c>
      <c r="D18" s="18" t="s">
        <v>129</v>
      </c>
      <c r="E18" s="174"/>
      <c r="F18" s="184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30" t="s">
        <v>191</v>
      </c>
      <c r="C19" s="128" t="s">
        <v>5</v>
      </c>
      <c r="D19" s="18" t="s">
        <v>145</v>
      </c>
      <c r="E19" s="174"/>
      <c r="F19" s="184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30" t="s">
        <v>208</v>
      </c>
      <c r="C20" s="128" t="s">
        <v>14</v>
      </c>
      <c r="D20" s="18" t="s">
        <v>51</v>
      </c>
      <c r="E20" s="174"/>
      <c r="F20" s="184"/>
      <c r="G20" s="7"/>
      <c r="H20" s="7"/>
      <c r="I20" s="7"/>
      <c r="J20" s="110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30" t="s">
        <v>192</v>
      </c>
      <c r="C21" s="128" t="s">
        <v>9</v>
      </c>
      <c r="D21" s="18" t="s">
        <v>146</v>
      </c>
      <c r="E21" s="174"/>
      <c r="F21" s="184"/>
      <c r="G21" s="7"/>
      <c r="H21" s="7"/>
      <c r="I21" s="7"/>
      <c r="J21" s="110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30" t="s">
        <v>193</v>
      </c>
      <c r="C22" s="128" t="s">
        <v>14</v>
      </c>
      <c r="D22" s="18" t="s">
        <v>147</v>
      </c>
      <c r="E22" s="174"/>
      <c r="F22" s="184"/>
      <c r="G22" s="7"/>
      <c r="H22" s="7"/>
      <c r="I22" s="109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30" t="s">
        <v>209</v>
      </c>
      <c r="C23" s="128" t="s">
        <v>124</v>
      </c>
      <c r="D23" s="18" t="s">
        <v>132</v>
      </c>
      <c r="E23" s="174"/>
      <c r="F23" s="184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30" t="s">
        <v>194</v>
      </c>
      <c r="C24" s="128" t="s">
        <v>10</v>
      </c>
      <c r="D24" s="18" t="s">
        <v>133</v>
      </c>
      <c r="E24" s="174"/>
      <c r="F24" s="184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1" t="s">
        <v>195</v>
      </c>
      <c r="C25" s="129" t="s">
        <v>8</v>
      </c>
      <c r="D25" s="20" t="s">
        <v>148</v>
      </c>
      <c r="E25" s="176"/>
      <c r="F25" s="184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72"/>
      <c r="F26" s="184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298</v>
      </c>
      <c r="D27" s="13"/>
      <c r="E27" s="177"/>
      <c r="F27" s="184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72"/>
      <c r="F28" s="184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206</v>
      </c>
      <c r="C29" s="16" t="s">
        <v>26</v>
      </c>
      <c r="D29" s="16" t="s">
        <v>27</v>
      </c>
      <c r="E29" s="178" t="s">
        <v>28</v>
      </c>
      <c r="F29" s="184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3" t="s">
        <v>196</v>
      </c>
      <c r="C30" s="135" t="s">
        <v>30</v>
      </c>
      <c r="D30" s="18" t="s">
        <v>29</v>
      </c>
      <c r="E30" s="174"/>
      <c r="F30" s="184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3" t="s">
        <v>197</v>
      </c>
      <c r="C31" s="135" t="s">
        <v>31</v>
      </c>
      <c r="D31" s="18" t="s">
        <v>34</v>
      </c>
      <c r="E31" s="174"/>
      <c r="F31" s="184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3" t="s">
        <v>198</v>
      </c>
      <c r="C32" s="135" t="s">
        <v>32</v>
      </c>
      <c r="D32" s="18" t="s">
        <v>33</v>
      </c>
      <c r="E32" s="174"/>
      <c r="F32" s="18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3" t="s">
        <v>190</v>
      </c>
      <c r="C33" s="135" t="s">
        <v>35</v>
      </c>
      <c r="D33" s="18" t="s">
        <v>36</v>
      </c>
      <c r="E33" s="174"/>
      <c r="F33" s="184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3" t="s">
        <v>199</v>
      </c>
      <c r="C34" s="135" t="s">
        <v>37</v>
      </c>
      <c r="D34" s="18" t="s">
        <v>38</v>
      </c>
      <c r="E34" s="174"/>
      <c r="F34" s="184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3" t="s">
        <v>200</v>
      </c>
      <c r="C35" s="135" t="s">
        <v>6</v>
      </c>
      <c r="D35" s="18" t="s">
        <v>39</v>
      </c>
      <c r="E35" s="174"/>
      <c r="F35" s="184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3" t="s">
        <v>201</v>
      </c>
      <c r="C36" s="135" t="s">
        <v>144</v>
      </c>
      <c r="D36" s="18" t="s">
        <v>143</v>
      </c>
      <c r="E36" s="174"/>
      <c r="F36" s="184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3" t="s">
        <v>202</v>
      </c>
      <c r="C37" s="136" t="s">
        <v>40</v>
      </c>
      <c r="D37" s="23" t="s">
        <v>41</v>
      </c>
      <c r="E37" s="174"/>
      <c r="F37" s="184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3" t="s">
        <v>205</v>
      </c>
      <c r="C38" s="135" t="s">
        <v>42</v>
      </c>
      <c r="D38" s="18" t="s">
        <v>43</v>
      </c>
      <c r="E38" s="179"/>
      <c r="F38" s="184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3" t="s">
        <v>203</v>
      </c>
      <c r="C39" s="135" t="s">
        <v>44</v>
      </c>
      <c r="D39" s="18" t="s">
        <v>45</v>
      </c>
      <c r="E39" s="179"/>
      <c r="F39" s="184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4" t="s">
        <v>204</v>
      </c>
      <c r="C40" s="137" t="s">
        <v>141</v>
      </c>
      <c r="D40" s="20" t="s">
        <v>142</v>
      </c>
      <c r="E40" s="180"/>
      <c r="F40" s="184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31"/>
      <c r="D41" s="30"/>
      <c r="E41" s="181"/>
      <c r="F41" s="184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72"/>
      <c r="F42" s="184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83"/>
      <c r="F43" s="18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83"/>
      <c r="F44" s="18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83"/>
      <c r="F45" s="18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83"/>
      <c r="F46" s="18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83"/>
      <c r="F47" s="18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83"/>
      <c r="F48" s="18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83"/>
      <c r="F49" s="18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83"/>
      <c r="F50" s="18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83"/>
      <c r="F51" s="18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83"/>
      <c r="F52" s="18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83"/>
      <c r="F53" s="18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83"/>
      <c r="F54" s="18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83"/>
      <c r="F55" s="18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83"/>
      <c r="F56" s="18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83"/>
      <c r="F57" s="18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83"/>
      <c r="F58" s="18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83"/>
      <c r="F59" s="18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83"/>
      <c r="F60" s="18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83"/>
      <c r="F61" s="18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83"/>
      <c r="F62" s="18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83"/>
      <c r="F63" s="18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83"/>
      <c r="F64" s="18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83"/>
      <c r="F65" s="18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83"/>
      <c r="F66" s="18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83"/>
      <c r="F67" s="18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83"/>
      <c r="F68" s="18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83"/>
      <c r="F69" s="18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83"/>
      <c r="F70" s="18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83"/>
      <c r="F71" s="18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83"/>
      <c r="F72" s="18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83"/>
      <c r="F73" s="18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83"/>
      <c r="F74" s="18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83"/>
      <c r="F75" s="18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83"/>
      <c r="F76" s="18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83"/>
      <c r="F77" s="18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83"/>
      <c r="F78" s="18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83"/>
      <c r="F79" s="18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83"/>
      <c r="F80" s="18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83"/>
      <c r="F81" s="18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83"/>
      <c r="F82" s="18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83"/>
      <c r="F83" s="18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83"/>
      <c r="F84" s="18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83"/>
      <c r="F85" s="18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83"/>
      <c r="F86" s="18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83"/>
      <c r="F87" s="18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83"/>
      <c r="F88" s="18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83"/>
      <c r="F89" s="18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83"/>
      <c r="F90" s="18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83"/>
      <c r="F91" s="18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83"/>
      <c r="F92" s="18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83"/>
      <c r="F93" s="18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83"/>
      <c r="F94" s="18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83"/>
      <c r="F95" s="18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83"/>
      <c r="F96" s="18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83"/>
      <c r="F97" s="18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83"/>
      <c r="F98" s="18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83"/>
      <c r="F99" s="18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83"/>
      <c r="F100" s="18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83"/>
      <c r="F101" s="18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83"/>
      <c r="F102" s="18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83"/>
      <c r="F103" s="18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83"/>
      <c r="F104" s="18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83"/>
      <c r="F105" s="18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83"/>
      <c r="F106" s="18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83"/>
      <c r="F107" s="18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83"/>
      <c r="F108" s="18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83"/>
      <c r="F109" s="18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83"/>
      <c r="F110" s="18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83"/>
      <c r="F111" s="18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83"/>
      <c r="F112" s="18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83"/>
      <c r="F113" s="18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83"/>
      <c r="F114" s="18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83"/>
      <c r="F115" s="18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83"/>
      <c r="F116" s="18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83"/>
      <c r="F117" s="18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83"/>
      <c r="F118" s="18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83"/>
      <c r="F119" s="18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83"/>
      <c r="F120" s="18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83"/>
      <c r="F121" s="18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83"/>
      <c r="F122" s="18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83"/>
      <c r="F123" s="18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83"/>
      <c r="F124" s="18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83"/>
      <c r="F125" s="18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83"/>
      <c r="F126" s="18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83"/>
      <c r="F127" s="18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83"/>
      <c r="F128" s="18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83"/>
      <c r="F129" s="18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83"/>
      <c r="F130" s="18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83"/>
      <c r="F131" s="18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83"/>
      <c r="F132" s="18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83"/>
      <c r="F133" s="18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83"/>
      <c r="F134" s="18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83"/>
      <c r="F135" s="18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83"/>
      <c r="F136" s="18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83"/>
      <c r="F137" s="18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83"/>
      <c r="F138" s="18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83"/>
      <c r="F139" s="18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83"/>
      <c r="F140" s="18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83"/>
      <c r="F141" s="18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83"/>
      <c r="F142" s="18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83"/>
      <c r="F143" s="18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83"/>
      <c r="F144" s="18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83"/>
      <c r="F145" s="18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83"/>
      <c r="F146" s="18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83"/>
      <c r="F147" s="18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83"/>
      <c r="F148" s="18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83"/>
      <c r="F149" s="18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83"/>
      <c r="F150" s="18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83"/>
      <c r="F151" s="18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83"/>
      <c r="F152" s="18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83"/>
      <c r="F153" s="18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83"/>
      <c r="F154" s="18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83"/>
      <c r="F155" s="18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83"/>
      <c r="F156" s="18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83"/>
      <c r="F157" s="18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83"/>
      <c r="F158" s="18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83"/>
      <c r="F159" s="18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83"/>
      <c r="F160" s="18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83"/>
      <c r="F161" s="18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83"/>
      <c r="F162" s="18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83"/>
      <c r="F163" s="18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83"/>
      <c r="F164" s="18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83"/>
      <c r="F165" s="18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83"/>
      <c r="F166" s="18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83"/>
      <c r="F167" s="18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83"/>
      <c r="F168" s="18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83"/>
      <c r="F169" s="18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83"/>
      <c r="F170" s="18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83"/>
      <c r="F171" s="18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83"/>
      <c r="F172" s="18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83"/>
      <c r="F173" s="18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83"/>
      <c r="F174" s="18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83"/>
      <c r="F175" s="18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83"/>
      <c r="F176" s="18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83"/>
      <c r="F177" s="18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83"/>
      <c r="F178" s="18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83"/>
      <c r="F179" s="18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83"/>
      <c r="F180" s="18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83"/>
      <c r="F181" s="18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83"/>
      <c r="F182" s="18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83"/>
      <c r="F183" s="18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83"/>
      <c r="F184" s="18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83"/>
      <c r="F185" s="18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83"/>
      <c r="F186" s="18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83"/>
      <c r="F187" s="18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83"/>
      <c r="F188" s="18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83"/>
      <c r="F189" s="18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83"/>
      <c r="F190" s="18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83"/>
      <c r="F191" s="18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83"/>
      <c r="F192" s="18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83"/>
      <c r="F193" s="18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83"/>
      <c r="F194" s="18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83"/>
      <c r="F195" s="18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83"/>
      <c r="F196" s="18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83"/>
      <c r="F197" s="18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83"/>
      <c r="F198" s="18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83"/>
      <c r="F199" s="18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83"/>
      <c r="F200" s="18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83"/>
      <c r="F201" s="18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83"/>
      <c r="F202" s="18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83"/>
      <c r="F203" s="18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83"/>
      <c r="F204" s="18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83"/>
      <c r="F205" s="18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83"/>
      <c r="F206" s="18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83"/>
      <c r="F207" s="18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83"/>
      <c r="F208" s="18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83"/>
      <c r="F209" s="18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83"/>
      <c r="F210" s="18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83"/>
      <c r="F211" s="18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83"/>
      <c r="F212" s="18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83"/>
      <c r="F213" s="18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83"/>
      <c r="F214" s="18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83"/>
      <c r="F215" s="18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83"/>
      <c r="F216" s="18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83"/>
      <c r="F217" s="18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83"/>
      <c r="F218" s="18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83"/>
      <c r="F219" s="18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83"/>
      <c r="F220" s="18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83"/>
      <c r="F221" s="18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83"/>
      <c r="F222" s="18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83"/>
      <c r="F223" s="18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83"/>
      <c r="F224" s="18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83"/>
      <c r="F225" s="18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83"/>
      <c r="F226" s="18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83"/>
      <c r="F227" s="18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83"/>
      <c r="F228" s="18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83"/>
      <c r="F229" s="18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83"/>
      <c r="F230" s="18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83"/>
      <c r="F231" s="18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83"/>
      <c r="F232" s="18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83"/>
      <c r="F233" s="18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83"/>
      <c r="F234" s="18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83"/>
      <c r="F235" s="18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83"/>
      <c r="F236" s="18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83"/>
      <c r="F237" s="18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83"/>
      <c r="F238" s="18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83"/>
      <c r="F239" s="18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83"/>
      <c r="F240" s="18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83"/>
      <c r="F241" s="18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83"/>
      <c r="F242" s="18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83"/>
      <c r="F243" s="18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83"/>
      <c r="F244" s="18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83"/>
      <c r="F245" s="18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83"/>
      <c r="F246" s="18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83"/>
      <c r="F247" s="18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83"/>
      <c r="F248" s="18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83"/>
      <c r="F249" s="18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83"/>
      <c r="F250" s="18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83"/>
      <c r="F251" s="18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83"/>
      <c r="F252" s="18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83"/>
      <c r="F253" s="18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83"/>
      <c r="F254" s="18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83"/>
      <c r="F255" s="18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83"/>
      <c r="F256" s="18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sheet="1" objects="1" scenarios="1"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/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82" customWidth="1"/>
    <col min="6" max="6" width="9.140625" style="182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9"/>
      <c r="F1" s="169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299</v>
      </c>
      <c r="D2" s="12"/>
      <c r="E2" s="170"/>
      <c r="F2" s="172"/>
      <c r="G2" s="13"/>
      <c r="H2" s="29" t="s">
        <v>151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4" customFormat="1" ht="15" thickBot="1" x14ac:dyDescent="0.25">
      <c r="A3" s="11"/>
      <c r="B3" s="11"/>
      <c r="C3" s="63"/>
      <c r="D3" s="72"/>
      <c r="E3" s="171"/>
      <c r="F3" s="184"/>
      <c r="G3" s="9"/>
      <c r="H3" s="63"/>
      <c r="I3" s="9"/>
      <c r="J3" s="9"/>
      <c r="K3" s="9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</row>
    <row r="4" spans="1:100" ht="6.75" customHeight="1" thickTop="1" thickBot="1" x14ac:dyDescent="0.25">
      <c r="A4" s="8"/>
      <c r="B4" s="8"/>
      <c r="C4" s="7"/>
      <c r="D4" s="7"/>
      <c r="E4" s="172"/>
      <c r="F4" s="172"/>
      <c r="G4" s="68"/>
      <c r="H4" s="69"/>
      <c r="I4" s="70"/>
      <c r="J4" s="71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206</v>
      </c>
      <c r="C5" s="16" t="s">
        <v>26</v>
      </c>
      <c r="D5" s="16" t="s">
        <v>27</v>
      </c>
      <c r="E5" s="173" t="s">
        <v>28</v>
      </c>
      <c r="F5" s="172"/>
      <c r="G5" s="54" t="s">
        <v>50</v>
      </c>
      <c r="H5" s="67" t="s">
        <v>46</v>
      </c>
      <c r="I5" s="75" t="s">
        <v>47</v>
      </c>
      <c r="J5" s="56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30"/>
      <c r="C6" s="128" t="s">
        <v>49</v>
      </c>
      <c r="D6" s="18" t="s">
        <v>16</v>
      </c>
      <c r="E6" s="174"/>
      <c r="F6" s="172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30" t="s">
        <v>180</v>
      </c>
      <c r="C7" s="128" t="s">
        <v>149</v>
      </c>
      <c r="D7" s="18" t="s">
        <v>150</v>
      </c>
      <c r="E7" s="174"/>
      <c r="F7" s="172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30" t="s">
        <v>181</v>
      </c>
      <c r="C8" s="128" t="s">
        <v>7</v>
      </c>
      <c r="D8" s="18" t="s">
        <v>17</v>
      </c>
      <c r="E8" s="174"/>
      <c r="F8" s="172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30" t="s">
        <v>182</v>
      </c>
      <c r="C9" s="128" t="s">
        <v>11</v>
      </c>
      <c r="D9" s="18" t="s">
        <v>18</v>
      </c>
      <c r="E9" s="174"/>
      <c r="F9" s="172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30" t="s">
        <v>183</v>
      </c>
      <c r="C10" s="128" t="s">
        <v>12</v>
      </c>
      <c r="D10" s="18" t="s">
        <v>102</v>
      </c>
      <c r="E10" s="174"/>
      <c r="F10" s="172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30" t="s">
        <v>184</v>
      </c>
      <c r="C11" s="128" t="s">
        <v>15</v>
      </c>
      <c r="D11" s="18" t="s">
        <v>103</v>
      </c>
      <c r="E11" s="174"/>
      <c r="F11" s="172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30" t="s">
        <v>185</v>
      </c>
      <c r="C12" s="128" t="s">
        <v>13</v>
      </c>
      <c r="D12" s="18" t="s">
        <v>104</v>
      </c>
      <c r="E12" s="174"/>
      <c r="F12" s="172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30" t="s">
        <v>186</v>
      </c>
      <c r="C13" s="128" t="s">
        <v>8</v>
      </c>
      <c r="D13" s="18" t="s">
        <v>105</v>
      </c>
      <c r="E13" s="174"/>
      <c r="F13" s="172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30"/>
      <c r="C14" s="128" t="s">
        <v>3</v>
      </c>
      <c r="D14" s="18" t="s">
        <v>106</v>
      </c>
      <c r="E14" s="174"/>
      <c r="F14" s="172"/>
      <c r="G14" s="24">
        <v>9</v>
      </c>
      <c r="H14" s="21" t="s">
        <v>152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30" t="s">
        <v>187</v>
      </c>
      <c r="C15" s="128" t="s">
        <v>179</v>
      </c>
      <c r="D15" s="18" t="s">
        <v>126</v>
      </c>
      <c r="E15" s="174"/>
      <c r="F15" s="172"/>
      <c r="G15" s="24">
        <v>10</v>
      </c>
      <c r="H15" s="21" t="s">
        <v>153</v>
      </c>
      <c r="I15" s="22" t="e">
        <f>((E7-'2013-ÚČ'!E7+E35)/'2013-ÚČ'!E7)*100</f>
        <v>#DIV/0!</v>
      </c>
      <c r="J15" s="25">
        <f>IF(AND(E7=0,E35=0,'2013-ÚČ'!E7=0),0, IF('2013-ÚČ'!E7=0,3,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30" t="s">
        <v>188</v>
      </c>
      <c r="C16" s="128" t="s">
        <v>1</v>
      </c>
      <c r="D16" s="18" t="s">
        <v>127</v>
      </c>
      <c r="E16" s="174"/>
      <c r="F16" s="172"/>
      <c r="G16" s="26" t="s">
        <v>54</v>
      </c>
      <c r="H16" s="27" t="s">
        <v>154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30" t="s">
        <v>189</v>
      </c>
      <c r="C17" s="128" t="s">
        <v>2</v>
      </c>
      <c r="D17" s="18" t="s">
        <v>122</v>
      </c>
      <c r="E17" s="174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30" t="s">
        <v>190</v>
      </c>
      <c r="C18" s="128" t="s">
        <v>4</v>
      </c>
      <c r="D18" s="18" t="s">
        <v>129</v>
      </c>
      <c r="E18" s="174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30" t="s">
        <v>191</v>
      </c>
      <c r="C19" s="128" t="s">
        <v>5</v>
      </c>
      <c r="D19" s="18" t="s">
        <v>145</v>
      </c>
      <c r="E19" s="174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30" t="s">
        <v>208</v>
      </c>
      <c r="C20" s="128" t="s">
        <v>14</v>
      </c>
      <c r="D20" s="18" t="s">
        <v>51</v>
      </c>
      <c r="E20" s="174"/>
      <c r="F20" s="172"/>
      <c r="G20" s="7"/>
      <c r="H20" s="7"/>
      <c r="I20" s="7"/>
      <c r="J20" s="110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30" t="s">
        <v>192</v>
      </c>
      <c r="C21" s="128" t="s">
        <v>9</v>
      </c>
      <c r="D21" s="18" t="s">
        <v>146</v>
      </c>
      <c r="E21" s="174"/>
      <c r="F21" s="172"/>
      <c r="G21" s="7"/>
      <c r="H21" s="7"/>
      <c r="I21" s="7"/>
      <c r="J21" s="110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30" t="s">
        <v>193</v>
      </c>
      <c r="C22" s="128" t="s">
        <v>14</v>
      </c>
      <c r="D22" s="18" t="s">
        <v>147</v>
      </c>
      <c r="E22" s="174"/>
      <c r="F22" s="172"/>
      <c r="G22" s="7"/>
      <c r="H22" s="7"/>
      <c r="I22" s="109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30" t="s">
        <v>209</v>
      </c>
      <c r="C23" s="128" t="s">
        <v>124</v>
      </c>
      <c r="D23" s="18" t="s">
        <v>132</v>
      </c>
      <c r="E23" s="174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30" t="s">
        <v>194</v>
      </c>
      <c r="C24" s="128" t="s">
        <v>10</v>
      </c>
      <c r="D24" s="18" t="s">
        <v>133</v>
      </c>
      <c r="E24" s="174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1" t="s">
        <v>195</v>
      </c>
      <c r="C25" s="129" t="s">
        <v>8</v>
      </c>
      <c r="D25" s="20" t="s">
        <v>148</v>
      </c>
      <c r="E25" s="176"/>
      <c r="F25" s="172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72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300</v>
      </c>
      <c r="D27" s="13"/>
      <c r="E27" s="177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72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206</v>
      </c>
      <c r="C29" s="16" t="s">
        <v>26</v>
      </c>
      <c r="D29" s="16" t="s">
        <v>27</v>
      </c>
      <c r="E29" s="178" t="s">
        <v>28</v>
      </c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3" t="s">
        <v>196</v>
      </c>
      <c r="C30" s="128" t="s">
        <v>30</v>
      </c>
      <c r="D30" s="18" t="s">
        <v>29</v>
      </c>
      <c r="E30" s="179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3" t="s">
        <v>197</v>
      </c>
      <c r="C31" s="128" t="s">
        <v>31</v>
      </c>
      <c r="D31" s="18" t="s">
        <v>34</v>
      </c>
      <c r="E31" s="179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3" t="s">
        <v>198</v>
      </c>
      <c r="C32" s="128" t="s">
        <v>32</v>
      </c>
      <c r="D32" s="18" t="s">
        <v>33</v>
      </c>
      <c r="E32" s="179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3" t="s">
        <v>190</v>
      </c>
      <c r="C33" s="128" t="s">
        <v>35</v>
      </c>
      <c r="D33" s="18" t="s">
        <v>36</v>
      </c>
      <c r="E33" s="179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3" t="s">
        <v>199</v>
      </c>
      <c r="C34" s="128" t="s">
        <v>37</v>
      </c>
      <c r="D34" s="18" t="s">
        <v>38</v>
      </c>
      <c r="E34" s="179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3" t="s">
        <v>200</v>
      </c>
      <c r="C35" s="128" t="s">
        <v>6</v>
      </c>
      <c r="D35" s="18" t="s">
        <v>39</v>
      </c>
      <c r="E35" s="179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3" t="s">
        <v>201</v>
      </c>
      <c r="C36" s="128" t="s">
        <v>144</v>
      </c>
      <c r="D36" s="18" t="s">
        <v>143</v>
      </c>
      <c r="E36" s="179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3" t="s">
        <v>202</v>
      </c>
      <c r="C37" s="132" t="s">
        <v>40</v>
      </c>
      <c r="D37" s="23" t="s">
        <v>41</v>
      </c>
      <c r="E37" s="179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3" t="s">
        <v>205</v>
      </c>
      <c r="C38" s="128" t="s">
        <v>42</v>
      </c>
      <c r="D38" s="18" t="s">
        <v>43</v>
      </c>
      <c r="E38" s="179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3" t="s">
        <v>203</v>
      </c>
      <c r="C39" s="128" t="s">
        <v>44</v>
      </c>
      <c r="D39" s="18" t="s">
        <v>45</v>
      </c>
      <c r="E39" s="179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4" t="s">
        <v>204</v>
      </c>
      <c r="C40" s="129" t="s">
        <v>141</v>
      </c>
      <c r="D40" s="20" t="s">
        <v>142</v>
      </c>
      <c r="E40" s="180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81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72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83"/>
      <c r="F43" s="18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83"/>
      <c r="F44" s="18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83"/>
      <c r="F45" s="18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83"/>
      <c r="F46" s="18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83"/>
      <c r="F47" s="18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83"/>
      <c r="F48" s="18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83"/>
      <c r="F49" s="18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83"/>
      <c r="F50" s="18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83"/>
      <c r="F51" s="18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83"/>
      <c r="F52" s="18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83"/>
      <c r="F53" s="18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83"/>
      <c r="F54" s="18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83"/>
      <c r="F55" s="18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83"/>
      <c r="F56" s="18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83"/>
      <c r="F57" s="18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83"/>
      <c r="F58" s="18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83"/>
      <c r="F59" s="18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83"/>
      <c r="F60" s="18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83"/>
      <c r="F61" s="18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83"/>
      <c r="F62" s="18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83"/>
      <c r="F63" s="18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83"/>
      <c r="F64" s="18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83"/>
      <c r="F65" s="18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83"/>
      <c r="F66" s="18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83"/>
      <c r="F67" s="18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83"/>
      <c r="F68" s="18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83"/>
      <c r="F69" s="18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83"/>
      <c r="F70" s="18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83"/>
      <c r="F71" s="18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83"/>
      <c r="F72" s="18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83"/>
      <c r="F73" s="18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83"/>
      <c r="F74" s="18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83"/>
      <c r="F75" s="18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83"/>
      <c r="F76" s="18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83"/>
      <c r="F77" s="18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83"/>
      <c r="F78" s="18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83"/>
      <c r="F79" s="18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83"/>
      <c r="F80" s="18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83"/>
      <c r="F81" s="18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83"/>
      <c r="F82" s="18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83"/>
      <c r="F83" s="18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83"/>
      <c r="F84" s="18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83"/>
      <c r="F85" s="18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83"/>
      <c r="F86" s="18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83"/>
      <c r="F87" s="18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83"/>
      <c r="F88" s="18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83"/>
      <c r="F89" s="18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83"/>
      <c r="F90" s="18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83"/>
      <c r="F91" s="18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83"/>
      <c r="F92" s="18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83"/>
      <c r="F93" s="18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83"/>
      <c r="F94" s="18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83"/>
      <c r="F95" s="18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83"/>
      <c r="F96" s="18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83"/>
      <c r="F97" s="18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83"/>
      <c r="F98" s="18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83"/>
      <c r="F99" s="18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83"/>
      <c r="F100" s="18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83"/>
      <c r="F101" s="18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83"/>
      <c r="F102" s="18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83"/>
      <c r="F103" s="18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83"/>
      <c r="F104" s="18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83"/>
      <c r="F105" s="18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83"/>
      <c r="F106" s="18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83"/>
      <c r="F107" s="18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83"/>
      <c r="F108" s="18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83"/>
      <c r="F109" s="18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83"/>
      <c r="F110" s="18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83"/>
      <c r="F111" s="18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83"/>
      <c r="F112" s="18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83"/>
      <c r="F113" s="18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83"/>
      <c r="F114" s="18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83"/>
      <c r="F115" s="18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83"/>
      <c r="F116" s="18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83"/>
      <c r="F117" s="18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83"/>
      <c r="F118" s="18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83"/>
      <c r="F119" s="18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83"/>
      <c r="F120" s="18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83"/>
      <c r="F121" s="18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83"/>
      <c r="F122" s="18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83"/>
      <c r="F123" s="18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83"/>
      <c r="F124" s="18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83"/>
      <c r="F125" s="18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83"/>
      <c r="F126" s="18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83"/>
      <c r="F127" s="18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83"/>
      <c r="F128" s="18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83"/>
      <c r="F129" s="18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83"/>
      <c r="F130" s="18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83"/>
      <c r="F131" s="18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83"/>
      <c r="F132" s="18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83"/>
      <c r="F133" s="18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83"/>
      <c r="F134" s="18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83"/>
      <c r="F135" s="18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83"/>
      <c r="F136" s="18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83"/>
      <c r="F137" s="18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83"/>
      <c r="F138" s="18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83"/>
      <c r="F139" s="18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83"/>
      <c r="F140" s="18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83"/>
      <c r="F141" s="18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83"/>
      <c r="F142" s="18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83"/>
      <c r="F143" s="18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83"/>
      <c r="F144" s="18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83"/>
      <c r="F145" s="18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83"/>
      <c r="F146" s="18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83"/>
      <c r="F147" s="18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83"/>
      <c r="F148" s="18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83"/>
      <c r="F149" s="18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83"/>
      <c r="F150" s="18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83"/>
      <c r="F151" s="18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83"/>
      <c r="F152" s="18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83"/>
      <c r="F153" s="18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83"/>
      <c r="F154" s="18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83"/>
      <c r="F155" s="18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83"/>
      <c r="F156" s="18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83"/>
      <c r="F157" s="18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83"/>
      <c r="F158" s="18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83"/>
      <c r="F159" s="18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83"/>
      <c r="F160" s="18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83"/>
      <c r="F161" s="18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83"/>
      <c r="F162" s="18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83"/>
      <c r="F163" s="18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83"/>
      <c r="F164" s="18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83"/>
      <c r="F165" s="18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83"/>
      <c r="F166" s="18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83"/>
      <c r="F167" s="18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83"/>
      <c r="F168" s="18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83"/>
      <c r="F169" s="18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83"/>
      <c r="F170" s="18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83"/>
      <c r="F171" s="18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83"/>
      <c r="F172" s="18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83"/>
      <c r="F173" s="18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83"/>
      <c r="F174" s="18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83"/>
      <c r="F175" s="18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83"/>
      <c r="F176" s="18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83"/>
      <c r="F177" s="18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83"/>
      <c r="F178" s="18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83"/>
      <c r="F179" s="18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83"/>
      <c r="F180" s="18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83"/>
      <c r="F181" s="18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83"/>
      <c r="F182" s="18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83"/>
      <c r="F183" s="18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83"/>
      <c r="F184" s="18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83"/>
      <c r="F185" s="18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83"/>
      <c r="F186" s="18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83"/>
      <c r="F187" s="18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83"/>
      <c r="F188" s="18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83"/>
      <c r="F189" s="18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83"/>
      <c r="F190" s="18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83"/>
      <c r="F191" s="18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83"/>
      <c r="F192" s="18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83"/>
      <c r="F193" s="18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83"/>
      <c r="F194" s="18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83"/>
      <c r="F195" s="18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83"/>
      <c r="F196" s="18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83"/>
      <c r="F197" s="18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83"/>
      <c r="F198" s="18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83"/>
      <c r="F199" s="18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83"/>
      <c r="F200" s="18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83"/>
      <c r="F201" s="18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83"/>
      <c r="F202" s="18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83"/>
      <c r="F203" s="18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83"/>
      <c r="F204" s="18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83"/>
      <c r="F205" s="18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83"/>
      <c r="F206" s="18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83"/>
      <c r="F207" s="18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83"/>
      <c r="F208" s="18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83"/>
      <c r="F209" s="18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83"/>
      <c r="F210" s="18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83"/>
      <c r="F211" s="18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83"/>
      <c r="F212" s="18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83"/>
      <c r="F213" s="18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83"/>
      <c r="F214" s="18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83"/>
      <c r="F215" s="18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83"/>
      <c r="F216" s="18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83"/>
      <c r="F217" s="18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83"/>
      <c r="F218" s="18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83"/>
      <c r="F219" s="18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83"/>
      <c r="F220" s="18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83"/>
      <c r="F221" s="18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83"/>
      <c r="F222" s="18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83"/>
      <c r="F223" s="18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83"/>
      <c r="F224" s="18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83"/>
      <c r="F225" s="18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83"/>
      <c r="F226" s="18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83"/>
      <c r="F227" s="18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83"/>
      <c r="F228" s="18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83"/>
      <c r="F229" s="18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83"/>
      <c r="F230" s="18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83"/>
      <c r="F231" s="18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83"/>
      <c r="F232" s="18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83"/>
      <c r="F233" s="18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83"/>
      <c r="F234" s="18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83"/>
      <c r="F235" s="18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83"/>
      <c r="F236" s="18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83"/>
      <c r="F237" s="18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83"/>
      <c r="F238" s="18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83"/>
      <c r="F239" s="18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83"/>
      <c r="F240" s="18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83"/>
      <c r="F241" s="18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83"/>
      <c r="F242" s="18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83"/>
      <c r="F243" s="18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83"/>
      <c r="F244" s="18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83"/>
      <c r="F245" s="18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83"/>
      <c r="F246" s="18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83"/>
      <c r="F247" s="18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83"/>
      <c r="F248" s="18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83"/>
      <c r="F249" s="18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83"/>
      <c r="F250" s="18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83"/>
      <c r="F251" s="18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83"/>
      <c r="F252" s="18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83"/>
      <c r="F253" s="18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83"/>
      <c r="F254" s="18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83"/>
      <c r="F255" s="18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83"/>
      <c r="F256" s="18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algorithmName="SHA-512" hashValue="oklLWLXZZcQwGbghR0/0ShUnuo4EPtrWDno685M2TkNAFcSFlpT7yY5k9h4XV8YDYxNhpdEea89u5FdmNCba+g==" saltValue="IPGcV63RUKk1y1m0uwuaoA==" spinCount="100000" sheet="1" objects="1" scenarios="1"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/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82" customWidth="1"/>
    <col min="6" max="6" width="9.140625" style="182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9"/>
      <c r="F1" s="169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301</v>
      </c>
      <c r="D2" s="12"/>
      <c r="E2" s="170"/>
      <c r="F2" s="172"/>
      <c r="G2" s="13"/>
      <c r="H2" s="29" t="s">
        <v>137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4" customFormat="1" ht="15" thickBot="1" x14ac:dyDescent="0.25">
      <c r="A3" s="11"/>
      <c r="B3" s="11"/>
      <c r="C3" s="63"/>
      <c r="D3" s="72"/>
      <c r="E3" s="171"/>
      <c r="F3" s="184"/>
      <c r="G3" s="9"/>
      <c r="H3" s="63"/>
      <c r="I3" s="9"/>
      <c r="J3" s="9"/>
      <c r="K3" s="9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</row>
    <row r="4" spans="1:100" ht="6.75" customHeight="1" thickTop="1" thickBot="1" x14ac:dyDescent="0.25">
      <c r="A4" s="8"/>
      <c r="B4" s="8"/>
      <c r="C4" s="7"/>
      <c r="D4" s="7"/>
      <c r="E4" s="172"/>
      <c r="F4" s="172"/>
      <c r="G4" s="68"/>
      <c r="H4" s="69"/>
      <c r="I4" s="70"/>
      <c r="J4" s="71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206</v>
      </c>
      <c r="C5" s="16" t="s">
        <v>26</v>
      </c>
      <c r="D5" s="16" t="s">
        <v>27</v>
      </c>
      <c r="E5" s="173" t="s">
        <v>28</v>
      </c>
      <c r="F5" s="172"/>
      <c r="G5" s="54" t="s">
        <v>50</v>
      </c>
      <c r="H5" s="67" t="s">
        <v>46</v>
      </c>
      <c r="I5" s="75" t="s">
        <v>47</v>
      </c>
      <c r="J5" s="56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30"/>
      <c r="C6" s="128" t="s">
        <v>49</v>
      </c>
      <c r="D6" s="18" t="s">
        <v>16</v>
      </c>
      <c r="E6" s="174"/>
      <c r="F6" s="172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30" t="s">
        <v>180</v>
      </c>
      <c r="C7" s="128" t="s">
        <v>149</v>
      </c>
      <c r="D7" s="18" t="s">
        <v>150</v>
      </c>
      <c r="E7" s="174"/>
      <c r="F7" s="172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30" t="s">
        <v>181</v>
      </c>
      <c r="C8" s="128" t="s">
        <v>7</v>
      </c>
      <c r="D8" s="18" t="s">
        <v>17</v>
      </c>
      <c r="E8" s="174"/>
      <c r="F8" s="172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30" t="s">
        <v>182</v>
      </c>
      <c r="C9" s="128" t="s">
        <v>11</v>
      </c>
      <c r="D9" s="18" t="s">
        <v>18</v>
      </c>
      <c r="E9" s="174"/>
      <c r="F9" s="172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30" t="s">
        <v>183</v>
      </c>
      <c r="C10" s="128" t="s">
        <v>12</v>
      </c>
      <c r="D10" s="18" t="s">
        <v>102</v>
      </c>
      <c r="E10" s="174"/>
      <c r="F10" s="172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30" t="s">
        <v>184</v>
      </c>
      <c r="C11" s="128" t="s">
        <v>15</v>
      </c>
      <c r="D11" s="18" t="s">
        <v>103</v>
      </c>
      <c r="E11" s="174"/>
      <c r="F11" s="172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30" t="s">
        <v>185</v>
      </c>
      <c r="C12" s="128" t="s">
        <v>13</v>
      </c>
      <c r="D12" s="18" t="s">
        <v>104</v>
      </c>
      <c r="E12" s="174"/>
      <c r="F12" s="172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30" t="s">
        <v>186</v>
      </c>
      <c r="C13" s="128" t="s">
        <v>8</v>
      </c>
      <c r="D13" s="18" t="s">
        <v>105</v>
      </c>
      <c r="E13" s="174"/>
      <c r="F13" s="172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30"/>
      <c r="C14" s="128" t="s">
        <v>3</v>
      </c>
      <c r="D14" s="18" t="s">
        <v>106</v>
      </c>
      <c r="E14" s="174"/>
      <c r="F14" s="172"/>
      <c r="G14" s="24">
        <v>9</v>
      </c>
      <c r="H14" s="21" t="s">
        <v>152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30" t="s">
        <v>187</v>
      </c>
      <c r="C15" s="128" t="s">
        <v>0</v>
      </c>
      <c r="D15" s="18" t="s">
        <v>126</v>
      </c>
      <c r="E15" s="174"/>
      <c r="F15" s="172"/>
      <c r="G15" s="24">
        <v>10</v>
      </c>
      <c r="H15" s="21" t="s">
        <v>153</v>
      </c>
      <c r="I15" s="22" t="e">
        <f>((E7-'2012-ÚČ'!E7+E35)/'2012-ÚČ'!E7)*100</f>
        <v>#DIV/0!</v>
      </c>
      <c r="J15" s="25">
        <f>IF(AND(E7=0,E35=0,'2012-ÚČ'!E7=0),0, IF('2012-ÚČ'!E7=0,3,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30" t="s">
        <v>188</v>
      </c>
      <c r="C16" s="128" t="s">
        <v>1</v>
      </c>
      <c r="D16" s="18" t="s">
        <v>127</v>
      </c>
      <c r="E16" s="174"/>
      <c r="F16" s="172"/>
      <c r="G16" s="26" t="s">
        <v>54</v>
      </c>
      <c r="H16" s="27" t="s">
        <v>138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30" t="s">
        <v>207</v>
      </c>
      <c r="C17" s="128" t="s">
        <v>2</v>
      </c>
      <c r="D17" s="18" t="s">
        <v>122</v>
      </c>
      <c r="E17" s="174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30" t="s">
        <v>190</v>
      </c>
      <c r="C18" s="128" t="s">
        <v>4</v>
      </c>
      <c r="D18" s="18" t="s">
        <v>128</v>
      </c>
      <c r="E18" s="174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30" t="s">
        <v>191</v>
      </c>
      <c r="C19" s="128" t="s">
        <v>5</v>
      </c>
      <c r="D19" s="18" t="s">
        <v>129</v>
      </c>
      <c r="E19" s="174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30" t="s">
        <v>208</v>
      </c>
      <c r="C20" s="128" t="s">
        <v>14</v>
      </c>
      <c r="D20" s="18" t="s">
        <v>81</v>
      </c>
      <c r="E20" s="174"/>
      <c r="F20" s="172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30" t="s">
        <v>192</v>
      </c>
      <c r="C21" s="128" t="s">
        <v>9</v>
      </c>
      <c r="D21" s="18" t="s">
        <v>130</v>
      </c>
      <c r="E21" s="174"/>
      <c r="F21" s="172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30" t="s">
        <v>193</v>
      </c>
      <c r="C22" s="128" t="s">
        <v>14</v>
      </c>
      <c r="D22" s="18" t="s">
        <v>131</v>
      </c>
      <c r="E22" s="174"/>
      <c r="F22" s="172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30" t="s">
        <v>209</v>
      </c>
      <c r="C23" s="128" t="s">
        <v>124</v>
      </c>
      <c r="D23" s="18" t="s">
        <v>123</v>
      </c>
      <c r="E23" s="174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30" t="s">
        <v>194</v>
      </c>
      <c r="C24" s="128" t="s">
        <v>10</v>
      </c>
      <c r="D24" s="18" t="s">
        <v>132</v>
      </c>
      <c r="E24" s="174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1" t="s">
        <v>195</v>
      </c>
      <c r="C25" s="129" t="s">
        <v>8</v>
      </c>
      <c r="D25" s="20" t="s">
        <v>133</v>
      </c>
      <c r="E25" s="176"/>
      <c r="F25" s="172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72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302</v>
      </c>
      <c r="D27" s="13"/>
      <c r="E27" s="177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72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206</v>
      </c>
      <c r="C29" s="16" t="s">
        <v>26</v>
      </c>
      <c r="D29" s="16" t="s">
        <v>27</v>
      </c>
      <c r="E29" s="178" t="s">
        <v>28</v>
      </c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3" t="s">
        <v>196</v>
      </c>
      <c r="C30" s="128" t="s">
        <v>30</v>
      </c>
      <c r="D30" s="18" t="s">
        <v>29</v>
      </c>
      <c r="E30" s="179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3" t="s">
        <v>197</v>
      </c>
      <c r="C31" s="128" t="s">
        <v>31</v>
      </c>
      <c r="D31" s="18" t="s">
        <v>34</v>
      </c>
      <c r="E31" s="179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3" t="s">
        <v>198</v>
      </c>
      <c r="C32" s="128" t="s">
        <v>32</v>
      </c>
      <c r="D32" s="18" t="s">
        <v>33</v>
      </c>
      <c r="E32" s="179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3" t="s">
        <v>190</v>
      </c>
      <c r="C33" s="128" t="s">
        <v>35</v>
      </c>
      <c r="D33" s="18" t="s">
        <v>36</v>
      </c>
      <c r="E33" s="179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3" t="s">
        <v>199</v>
      </c>
      <c r="C34" s="128" t="s">
        <v>37</v>
      </c>
      <c r="D34" s="18" t="s">
        <v>38</v>
      </c>
      <c r="E34" s="179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3" t="s">
        <v>200</v>
      </c>
      <c r="C35" s="128" t="s">
        <v>6</v>
      </c>
      <c r="D35" s="18" t="s">
        <v>39</v>
      </c>
      <c r="E35" s="179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3" t="s">
        <v>201</v>
      </c>
      <c r="C36" s="128" t="s">
        <v>144</v>
      </c>
      <c r="D36" s="18" t="s">
        <v>143</v>
      </c>
      <c r="E36" s="179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3" t="s">
        <v>202</v>
      </c>
      <c r="C37" s="132" t="s">
        <v>40</v>
      </c>
      <c r="D37" s="23" t="s">
        <v>41</v>
      </c>
      <c r="E37" s="179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3" t="s">
        <v>205</v>
      </c>
      <c r="C38" s="128" t="s">
        <v>42</v>
      </c>
      <c r="D38" s="18" t="s">
        <v>43</v>
      </c>
      <c r="E38" s="179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3" t="s">
        <v>203</v>
      </c>
      <c r="C39" s="128" t="s">
        <v>44</v>
      </c>
      <c r="D39" s="18" t="s">
        <v>45</v>
      </c>
      <c r="E39" s="179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4" t="s">
        <v>204</v>
      </c>
      <c r="C40" s="129" t="s">
        <v>141</v>
      </c>
      <c r="D40" s="20" t="s">
        <v>142</v>
      </c>
      <c r="E40" s="180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81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72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83"/>
      <c r="F43" s="18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83"/>
      <c r="F44" s="18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83"/>
      <c r="F45" s="18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83"/>
      <c r="F46" s="18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83"/>
      <c r="F47" s="18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83"/>
      <c r="F48" s="18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83"/>
      <c r="F49" s="18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83"/>
      <c r="F50" s="18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83"/>
      <c r="F51" s="18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83"/>
      <c r="F52" s="18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83"/>
      <c r="F53" s="18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83"/>
      <c r="F54" s="18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83"/>
      <c r="F55" s="18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83"/>
      <c r="F56" s="18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83"/>
      <c r="F57" s="18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83"/>
      <c r="F58" s="18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83"/>
      <c r="F59" s="18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83"/>
      <c r="F60" s="18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83"/>
      <c r="F61" s="18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83"/>
      <c r="F62" s="18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83"/>
      <c r="F63" s="18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83"/>
      <c r="F64" s="18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83"/>
      <c r="F65" s="18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83"/>
      <c r="F66" s="18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83"/>
      <c r="F67" s="18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83"/>
      <c r="F68" s="18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83"/>
      <c r="F69" s="18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83"/>
      <c r="F70" s="18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83"/>
      <c r="F71" s="18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83"/>
      <c r="F72" s="18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83"/>
      <c r="F73" s="18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83"/>
      <c r="F74" s="18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83"/>
      <c r="F75" s="18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83"/>
      <c r="F76" s="18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83"/>
      <c r="F77" s="18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83"/>
      <c r="F78" s="18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83"/>
      <c r="F79" s="18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83"/>
      <c r="F80" s="18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83"/>
      <c r="F81" s="18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83"/>
      <c r="F82" s="18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83"/>
      <c r="F83" s="18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83"/>
      <c r="F84" s="18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83"/>
      <c r="F85" s="18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83"/>
      <c r="F86" s="18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83"/>
      <c r="F87" s="18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83"/>
      <c r="F88" s="18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83"/>
      <c r="F89" s="18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83"/>
      <c r="F90" s="18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83"/>
      <c r="F91" s="18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83"/>
      <c r="F92" s="18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83"/>
      <c r="F93" s="18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83"/>
      <c r="F94" s="18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83"/>
      <c r="F95" s="18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83"/>
      <c r="F96" s="18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83"/>
      <c r="F97" s="18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83"/>
      <c r="F98" s="18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83"/>
      <c r="F99" s="18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83"/>
      <c r="F100" s="18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83"/>
      <c r="F101" s="18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83"/>
      <c r="F102" s="18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83"/>
      <c r="F103" s="18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83"/>
      <c r="F104" s="18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83"/>
      <c r="F105" s="18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83"/>
      <c r="F106" s="18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83"/>
      <c r="F107" s="18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83"/>
      <c r="F108" s="18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83"/>
      <c r="F109" s="18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83"/>
      <c r="F110" s="18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83"/>
      <c r="F111" s="18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83"/>
      <c r="F112" s="18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83"/>
      <c r="F113" s="18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83"/>
      <c r="F114" s="18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83"/>
      <c r="F115" s="18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83"/>
      <c r="F116" s="18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83"/>
      <c r="F117" s="18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83"/>
      <c r="F118" s="18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83"/>
      <c r="F119" s="18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83"/>
      <c r="F120" s="18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83"/>
      <c r="F121" s="18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83"/>
      <c r="F122" s="18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83"/>
      <c r="F123" s="18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83"/>
      <c r="F124" s="18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83"/>
      <c r="F125" s="18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83"/>
      <c r="F126" s="18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83"/>
      <c r="F127" s="18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83"/>
      <c r="F128" s="18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83"/>
      <c r="F129" s="18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83"/>
      <c r="F130" s="18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83"/>
      <c r="F131" s="18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83"/>
      <c r="F132" s="18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83"/>
      <c r="F133" s="18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83"/>
      <c r="F134" s="18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83"/>
      <c r="F135" s="18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83"/>
      <c r="F136" s="18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83"/>
      <c r="F137" s="18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83"/>
      <c r="F138" s="18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83"/>
      <c r="F139" s="18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83"/>
      <c r="F140" s="18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83"/>
      <c r="F141" s="18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83"/>
      <c r="F142" s="18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83"/>
      <c r="F143" s="18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83"/>
      <c r="F144" s="18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83"/>
      <c r="F145" s="18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83"/>
      <c r="F146" s="18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83"/>
      <c r="F147" s="18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83"/>
      <c r="F148" s="18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83"/>
      <c r="F149" s="18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83"/>
      <c r="F150" s="18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83"/>
      <c r="F151" s="18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83"/>
      <c r="F152" s="18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83"/>
      <c r="F153" s="18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83"/>
      <c r="F154" s="18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83"/>
      <c r="F155" s="18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83"/>
      <c r="F156" s="18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83"/>
      <c r="F157" s="18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83"/>
      <c r="F158" s="18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83"/>
      <c r="F159" s="18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83"/>
      <c r="F160" s="18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83"/>
      <c r="F161" s="18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83"/>
      <c r="F162" s="18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83"/>
      <c r="F163" s="18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83"/>
      <c r="F164" s="18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83"/>
      <c r="F165" s="18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83"/>
      <c r="F166" s="18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83"/>
      <c r="F167" s="18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83"/>
      <c r="F168" s="18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83"/>
      <c r="F169" s="18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83"/>
      <c r="F170" s="18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83"/>
      <c r="F171" s="18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83"/>
      <c r="F172" s="18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83"/>
      <c r="F173" s="18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83"/>
      <c r="F174" s="18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83"/>
      <c r="F175" s="18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83"/>
      <c r="F176" s="18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83"/>
      <c r="F177" s="18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83"/>
      <c r="F178" s="18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83"/>
      <c r="F179" s="18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83"/>
      <c r="F180" s="18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83"/>
      <c r="F181" s="18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83"/>
      <c r="F182" s="18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83"/>
      <c r="F183" s="18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83"/>
      <c r="F184" s="18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83"/>
      <c r="F185" s="18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83"/>
      <c r="F186" s="18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83"/>
      <c r="F187" s="18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83"/>
      <c r="F188" s="18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83"/>
      <c r="F189" s="18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83"/>
      <c r="F190" s="18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83"/>
      <c r="F191" s="18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83"/>
      <c r="F192" s="18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83"/>
      <c r="F193" s="18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83"/>
      <c r="F194" s="18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83"/>
      <c r="F195" s="18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83"/>
      <c r="F196" s="18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83"/>
      <c r="F197" s="18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83"/>
      <c r="F198" s="18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83"/>
      <c r="F199" s="18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83"/>
      <c r="F200" s="18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83"/>
      <c r="F201" s="18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83"/>
      <c r="F202" s="18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83"/>
      <c r="F203" s="18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83"/>
      <c r="F204" s="18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83"/>
      <c r="F205" s="18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83"/>
      <c r="F206" s="18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83"/>
      <c r="F207" s="18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83"/>
      <c r="F208" s="18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83"/>
      <c r="F209" s="18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83"/>
      <c r="F210" s="18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83"/>
      <c r="F211" s="18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83"/>
      <c r="F212" s="18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83"/>
      <c r="F213" s="18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83"/>
      <c r="F214" s="18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83"/>
      <c r="F215" s="18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83"/>
      <c r="F216" s="18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83"/>
      <c r="F217" s="18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83"/>
      <c r="F218" s="18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83"/>
      <c r="F219" s="18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83"/>
      <c r="F220" s="18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83"/>
      <c r="F221" s="18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83"/>
      <c r="F222" s="18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83"/>
      <c r="F223" s="18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83"/>
      <c r="F224" s="18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83"/>
      <c r="F225" s="18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83"/>
      <c r="F226" s="18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83"/>
      <c r="F227" s="18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83"/>
      <c r="F228" s="18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83"/>
      <c r="F229" s="18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83"/>
      <c r="F230" s="18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83"/>
      <c r="F231" s="18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83"/>
      <c r="F232" s="18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83"/>
      <c r="F233" s="18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83"/>
      <c r="F234" s="18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83"/>
      <c r="F235" s="18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83"/>
      <c r="F236" s="18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83"/>
      <c r="F237" s="18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83"/>
      <c r="F238" s="18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83"/>
      <c r="F239" s="18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83"/>
      <c r="F240" s="18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83"/>
      <c r="F241" s="18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83"/>
      <c r="F242" s="18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83"/>
      <c r="F243" s="18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83"/>
      <c r="F244" s="18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83"/>
      <c r="F245" s="18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83"/>
      <c r="F246" s="18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83"/>
      <c r="F247" s="18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83"/>
      <c r="F248" s="18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83"/>
      <c r="F249" s="18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83"/>
      <c r="F250" s="18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83"/>
      <c r="F251" s="18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83"/>
      <c r="F252" s="18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83"/>
      <c r="F253" s="18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83"/>
      <c r="F254" s="18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83"/>
      <c r="F255" s="18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83"/>
      <c r="F256" s="18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algorithmName="SHA-512" hashValue="QXsdoOU6m92ve6N/A8Sf7eanQI+KoHnb+60RKgl8QTlCSZdLE2JnX2M5h6cGlwu9OuDzaZkR2X49aMEm9zjGdw==" saltValue="r2R33i1qJGANGjjmwyJiCQ==" spinCount="100000" sheet="1" objects="1" scenarios="1"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2"/>
  <sheetViews>
    <sheetView zoomScale="75" zoomScaleNormal="75" workbookViewId="0"/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82" customWidth="1"/>
    <col min="6" max="6" width="9.140625" style="182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9"/>
      <c r="F1" s="169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303</v>
      </c>
      <c r="D2" s="12"/>
      <c r="E2" s="170"/>
      <c r="F2" s="172"/>
      <c r="G2" s="13"/>
      <c r="H2" s="29" t="s">
        <v>134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4" customFormat="1" ht="15" thickBot="1" x14ac:dyDescent="0.25">
      <c r="A3" s="11"/>
      <c r="B3" s="11"/>
      <c r="C3" s="63"/>
      <c r="D3" s="72"/>
      <c r="E3" s="171"/>
      <c r="F3" s="184"/>
      <c r="G3" s="9"/>
      <c r="H3" s="63"/>
      <c r="I3" s="9"/>
      <c r="J3" s="9"/>
      <c r="K3" s="9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</row>
    <row r="4" spans="1:100" ht="6.75" customHeight="1" thickTop="1" thickBot="1" x14ac:dyDescent="0.25">
      <c r="A4" s="8"/>
      <c r="B4" s="8"/>
      <c r="C4" s="7"/>
      <c r="D4" s="7"/>
      <c r="E4" s="172"/>
      <c r="F4" s="172"/>
      <c r="G4" s="68"/>
      <c r="H4" s="69"/>
      <c r="I4" s="70"/>
      <c r="J4" s="71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206</v>
      </c>
      <c r="C5" s="16" t="s">
        <v>26</v>
      </c>
      <c r="D5" s="16" t="s">
        <v>27</v>
      </c>
      <c r="E5" s="173" t="s">
        <v>28</v>
      </c>
      <c r="F5" s="172"/>
      <c r="G5" s="54" t="s">
        <v>50</v>
      </c>
      <c r="H5" s="67" t="s">
        <v>46</v>
      </c>
      <c r="I5" s="75" t="s">
        <v>47</v>
      </c>
      <c r="J5" s="56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30"/>
      <c r="C6" s="128" t="s">
        <v>49</v>
      </c>
      <c r="D6" s="18" t="s">
        <v>16</v>
      </c>
      <c r="E6" s="174"/>
      <c r="F6" s="172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30" t="s">
        <v>180</v>
      </c>
      <c r="C7" s="128" t="s">
        <v>149</v>
      </c>
      <c r="D7" s="18" t="s">
        <v>150</v>
      </c>
      <c r="E7" s="174"/>
      <c r="F7" s="172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30" t="s">
        <v>181</v>
      </c>
      <c r="C8" s="128" t="s">
        <v>7</v>
      </c>
      <c r="D8" s="18" t="s">
        <v>17</v>
      </c>
      <c r="E8" s="174"/>
      <c r="F8" s="172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30" t="s">
        <v>182</v>
      </c>
      <c r="C9" s="128" t="s">
        <v>11</v>
      </c>
      <c r="D9" s="18" t="s">
        <v>18</v>
      </c>
      <c r="E9" s="174"/>
      <c r="F9" s="172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30" t="s">
        <v>183</v>
      </c>
      <c r="C10" s="128" t="s">
        <v>12</v>
      </c>
      <c r="D10" s="18" t="s">
        <v>102</v>
      </c>
      <c r="E10" s="174"/>
      <c r="F10" s="172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30" t="s">
        <v>184</v>
      </c>
      <c r="C11" s="128" t="s">
        <v>15</v>
      </c>
      <c r="D11" s="18" t="s">
        <v>103</v>
      </c>
      <c r="E11" s="174"/>
      <c r="F11" s="172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30" t="s">
        <v>185</v>
      </c>
      <c r="C12" s="128" t="s">
        <v>13</v>
      </c>
      <c r="D12" s="18" t="s">
        <v>104</v>
      </c>
      <c r="E12" s="174"/>
      <c r="F12" s="172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30" t="s">
        <v>186</v>
      </c>
      <c r="C13" s="128" t="s">
        <v>8</v>
      </c>
      <c r="D13" s="18" t="s">
        <v>105</v>
      </c>
      <c r="E13" s="174"/>
      <c r="F13" s="172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30"/>
      <c r="C14" s="128" t="s">
        <v>3</v>
      </c>
      <c r="D14" s="18" t="s">
        <v>106</v>
      </c>
      <c r="E14" s="174"/>
      <c r="F14" s="172"/>
      <c r="G14" s="24">
        <v>9</v>
      </c>
      <c r="H14" s="21" t="s">
        <v>152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30" t="s">
        <v>187</v>
      </c>
      <c r="C15" s="128" t="s">
        <v>0</v>
      </c>
      <c r="D15" s="18" t="s">
        <v>126</v>
      </c>
      <c r="E15" s="174"/>
      <c r="F15" s="172"/>
      <c r="G15" s="24">
        <v>10</v>
      </c>
      <c r="H15" s="21" t="s">
        <v>153</v>
      </c>
      <c r="I15" s="22" t="e">
        <f>((E7-'2011-ÚČ'!E6+E35)/'2011-ÚČ'!E6)*100</f>
        <v>#DIV/0!</v>
      </c>
      <c r="J15" s="25">
        <f>IF(AND(E7=0,E35=0,'2011-ÚČ'!E6=0),0, IF('2011-ÚČ'!E6=0,3,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30" t="s">
        <v>188</v>
      </c>
      <c r="C16" s="128" t="s">
        <v>1</v>
      </c>
      <c r="D16" s="18" t="s">
        <v>127</v>
      </c>
      <c r="E16" s="174"/>
      <c r="F16" s="172"/>
      <c r="G16" s="26" t="s">
        <v>54</v>
      </c>
      <c r="H16" s="27" t="s">
        <v>136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30" t="s">
        <v>207</v>
      </c>
      <c r="C17" s="128" t="s">
        <v>2</v>
      </c>
      <c r="D17" s="18" t="s">
        <v>122</v>
      </c>
      <c r="E17" s="174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30" t="s">
        <v>190</v>
      </c>
      <c r="C18" s="128" t="s">
        <v>4</v>
      </c>
      <c r="D18" s="18" t="s">
        <v>128</v>
      </c>
      <c r="E18" s="174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30" t="s">
        <v>191</v>
      </c>
      <c r="C19" s="128" t="s">
        <v>5</v>
      </c>
      <c r="D19" s="18" t="s">
        <v>129</v>
      </c>
      <c r="E19" s="174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30" t="s">
        <v>208</v>
      </c>
      <c r="C20" s="128" t="s">
        <v>14</v>
      </c>
      <c r="D20" s="18" t="s">
        <v>81</v>
      </c>
      <c r="E20" s="174"/>
      <c r="F20" s="172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30" t="s">
        <v>192</v>
      </c>
      <c r="C21" s="128" t="s">
        <v>9</v>
      </c>
      <c r="D21" s="18" t="s">
        <v>130</v>
      </c>
      <c r="E21" s="174"/>
      <c r="F21" s="172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30" t="s">
        <v>193</v>
      </c>
      <c r="C22" s="128" t="s">
        <v>14</v>
      </c>
      <c r="D22" s="18" t="s">
        <v>131</v>
      </c>
      <c r="E22" s="174"/>
      <c r="F22" s="172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30" t="s">
        <v>209</v>
      </c>
      <c r="C23" s="128" t="s">
        <v>124</v>
      </c>
      <c r="D23" s="18" t="s">
        <v>123</v>
      </c>
      <c r="E23" s="174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30" t="s">
        <v>194</v>
      </c>
      <c r="C24" s="128" t="s">
        <v>10</v>
      </c>
      <c r="D24" s="18" t="s">
        <v>132</v>
      </c>
      <c r="E24" s="174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1" t="s">
        <v>195</v>
      </c>
      <c r="C25" s="129" t="s">
        <v>8</v>
      </c>
      <c r="D25" s="20" t="s">
        <v>133</v>
      </c>
      <c r="E25" s="176"/>
      <c r="F25" s="172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72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304</v>
      </c>
      <c r="D27" s="13"/>
      <c r="E27" s="177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72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206</v>
      </c>
      <c r="C29" s="16" t="s">
        <v>26</v>
      </c>
      <c r="D29" s="16" t="s">
        <v>27</v>
      </c>
      <c r="E29" s="178" t="s">
        <v>28</v>
      </c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3" t="s">
        <v>196</v>
      </c>
      <c r="C30" s="128" t="s">
        <v>30</v>
      </c>
      <c r="D30" s="18" t="s">
        <v>29</v>
      </c>
      <c r="E30" s="179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3" t="s">
        <v>197</v>
      </c>
      <c r="C31" s="128" t="s">
        <v>31</v>
      </c>
      <c r="D31" s="18" t="s">
        <v>34</v>
      </c>
      <c r="E31" s="179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3" t="s">
        <v>198</v>
      </c>
      <c r="C32" s="128" t="s">
        <v>32</v>
      </c>
      <c r="D32" s="18" t="s">
        <v>33</v>
      </c>
      <c r="E32" s="179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3" t="s">
        <v>190</v>
      </c>
      <c r="C33" s="128" t="s">
        <v>35</v>
      </c>
      <c r="D33" s="18" t="s">
        <v>36</v>
      </c>
      <c r="E33" s="179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3" t="s">
        <v>199</v>
      </c>
      <c r="C34" s="128" t="s">
        <v>37</v>
      </c>
      <c r="D34" s="18" t="s">
        <v>38</v>
      </c>
      <c r="E34" s="179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3" t="s">
        <v>200</v>
      </c>
      <c r="C35" s="128" t="s">
        <v>6</v>
      </c>
      <c r="D35" s="18" t="s">
        <v>39</v>
      </c>
      <c r="E35" s="179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3" t="s">
        <v>201</v>
      </c>
      <c r="C36" s="128" t="s">
        <v>144</v>
      </c>
      <c r="D36" s="18" t="s">
        <v>143</v>
      </c>
      <c r="E36" s="179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3" t="s">
        <v>202</v>
      </c>
      <c r="C37" s="132" t="s">
        <v>40</v>
      </c>
      <c r="D37" s="23" t="s">
        <v>41</v>
      </c>
      <c r="E37" s="179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3" t="s">
        <v>205</v>
      </c>
      <c r="C38" s="128" t="s">
        <v>42</v>
      </c>
      <c r="D38" s="18" t="s">
        <v>43</v>
      </c>
      <c r="E38" s="179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3" t="s">
        <v>203</v>
      </c>
      <c r="C39" s="128" t="s">
        <v>44</v>
      </c>
      <c r="D39" s="18" t="s">
        <v>45</v>
      </c>
      <c r="E39" s="179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4" t="s">
        <v>204</v>
      </c>
      <c r="C40" s="129" t="s">
        <v>141</v>
      </c>
      <c r="D40" s="20" t="s">
        <v>142</v>
      </c>
      <c r="E40" s="180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7"/>
      <c r="D41" s="14"/>
      <c r="E41" s="172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C42" s="1"/>
      <c r="D42" s="3"/>
      <c r="E42" s="183"/>
      <c r="F42" s="18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83"/>
      <c r="F43" s="18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83"/>
      <c r="F44" s="18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83"/>
      <c r="F45" s="18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83"/>
      <c r="F46" s="18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83"/>
      <c r="F47" s="18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83"/>
      <c r="F48" s="18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83"/>
      <c r="F49" s="18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83"/>
      <c r="F50" s="18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83"/>
      <c r="F51" s="18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83"/>
      <c r="F52" s="18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83"/>
      <c r="F53" s="18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83"/>
      <c r="F54" s="18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83"/>
      <c r="F55" s="18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83"/>
      <c r="F56" s="18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83"/>
      <c r="F57" s="18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83"/>
      <c r="F58" s="18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83"/>
      <c r="F59" s="18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83"/>
      <c r="F60" s="18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83"/>
      <c r="F61" s="18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83"/>
      <c r="F62" s="18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83"/>
      <c r="F63" s="18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83"/>
      <c r="F64" s="18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83"/>
      <c r="F65" s="18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83"/>
      <c r="F66" s="18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83"/>
      <c r="F67" s="18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83"/>
      <c r="F68" s="18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83"/>
      <c r="F69" s="18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83"/>
      <c r="F70" s="18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83"/>
      <c r="F71" s="18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83"/>
      <c r="F72" s="18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83"/>
      <c r="F73" s="18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83"/>
      <c r="F74" s="18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83"/>
      <c r="F75" s="18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83"/>
      <c r="F76" s="18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83"/>
      <c r="F77" s="18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83"/>
      <c r="F78" s="18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83"/>
      <c r="F79" s="18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83"/>
      <c r="F80" s="18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83"/>
      <c r="F81" s="18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83"/>
      <c r="F82" s="18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83"/>
      <c r="F83" s="18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83"/>
      <c r="F84" s="18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83"/>
      <c r="F85" s="18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83"/>
      <c r="F86" s="18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83"/>
      <c r="F87" s="18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83"/>
      <c r="F88" s="18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83"/>
      <c r="F89" s="18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83"/>
      <c r="F90" s="18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83"/>
      <c r="F91" s="18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83"/>
      <c r="F92" s="18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83"/>
      <c r="F93" s="18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83"/>
      <c r="F94" s="18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83"/>
      <c r="F95" s="18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83"/>
      <c r="F96" s="18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83"/>
      <c r="F97" s="18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83"/>
      <c r="F98" s="18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83"/>
      <c r="F99" s="18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83"/>
      <c r="F100" s="18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83"/>
      <c r="F101" s="18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83"/>
      <c r="F102" s="18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83"/>
      <c r="F103" s="18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83"/>
      <c r="F104" s="18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83"/>
      <c r="F105" s="18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83"/>
      <c r="F106" s="18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83"/>
      <c r="F107" s="18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83"/>
      <c r="F108" s="18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83"/>
      <c r="F109" s="18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83"/>
      <c r="F110" s="18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83"/>
      <c r="F111" s="18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83"/>
      <c r="F112" s="18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83"/>
      <c r="F113" s="18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83"/>
      <c r="F114" s="18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83"/>
      <c r="F115" s="18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83"/>
      <c r="F116" s="18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83"/>
      <c r="F117" s="18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83"/>
      <c r="F118" s="18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83"/>
      <c r="F119" s="18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83"/>
      <c r="F120" s="18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83"/>
      <c r="F121" s="18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83"/>
      <c r="F122" s="18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83"/>
      <c r="F123" s="18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83"/>
      <c r="F124" s="18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83"/>
      <c r="F125" s="18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83"/>
      <c r="F126" s="18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83"/>
      <c r="F127" s="18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83"/>
      <c r="F128" s="18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83"/>
      <c r="F129" s="18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83"/>
      <c r="F130" s="18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83"/>
      <c r="F131" s="18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83"/>
      <c r="F132" s="18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83"/>
      <c r="F133" s="18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83"/>
      <c r="F134" s="18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83"/>
      <c r="F135" s="18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83"/>
      <c r="F136" s="18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83"/>
      <c r="F137" s="18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83"/>
      <c r="F138" s="18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83"/>
      <c r="F139" s="18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83"/>
      <c r="F140" s="18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83"/>
      <c r="F141" s="18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83"/>
      <c r="F142" s="18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83"/>
      <c r="F143" s="18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83"/>
      <c r="F144" s="18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83"/>
      <c r="F145" s="18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83"/>
      <c r="F146" s="18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83"/>
      <c r="F147" s="18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83"/>
      <c r="F148" s="18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83"/>
      <c r="F149" s="18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83"/>
      <c r="F150" s="18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83"/>
      <c r="F151" s="18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83"/>
      <c r="F152" s="18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83"/>
      <c r="F153" s="18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83"/>
      <c r="F154" s="18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83"/>
      <c r="F155" s="18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83"/>
      <c r="F156" s="18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83"/>
      <c r="F157" s="18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83"/>
      <c r="F158" s="18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83"/>
      <c r="F159" s="18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83"/>
      <c r="F160" s="18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83"/>
      <c r="F161" s="18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83"/>
      <c r="F162" s="18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83"/>
      <c r="F163" s="18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83"/>
      <c r="F164" s="18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83"/>
      <c r="F165" s="18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83"/>
      <c r="F166" s="18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83"/>
      <c r="F167" s="18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83"/>
      <c r="F168" s="18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83"/>
      <c r="F169" s="18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83"/>
      <c r="F170" s="18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83"/>
      <c r="F171" s="18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83"/>
      <c r="F172" s="18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83"/>
      <c r="F173" s="18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83"/>
      <c r="F174" s="18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83"/>
      <c r="F175" s="18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83"/>
      <c r="F176" s="18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83"/>
      <c r="F177" s="18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83"/>
      <c r="F178" s="18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83"/>
      <c r="F179" s="18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83"/>
      <c r="F180" s="18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83"/>
      <c r="F181" s="18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83"/>
      <c r="F182" s="18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83"/>
      <c r="F183" s="18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83"/>
      <c r="F184" s="18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83"/>
      <c r="F185" s="18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83"/>
      <c r="F186" s="18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83"/>
      <c r="F187" s="18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83"/>
      <c r="F188" s="18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83"/>
      <c r="F189" s="18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83"/>
      <c r="F190" s="18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83"/>
      <c r="F191" s="18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83"/>
      <c r="F192" s="18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83"/>
      <c r="F193" s="18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83"/>
      <c r="F194" s="18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83"/>
      <c r="F195" s="18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83"/>
      <c r="F196" s="18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83"/>
      <c r="F197" s="18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83"/>
      <c r="F198" s="18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83"/>
      <c r="F199" s="18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83"/>
      <c r="F200" s="18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83"/>
      <c r="F201" s="18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83"/>
      <c r="F202" s="18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83"/>
      <c r="F203" s="18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83"/>
      <c r="F204" s="18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83"/>
      <c r="F205" s="18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83"/>
      <c r="F206" s="18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83"/>
      <c r="F207" s="18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83"/>
      <c r="F208" s="18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83"/>
      <c r="F209" s="18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83"/>
      <c r="F210" s="18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83"/>
      <c r="F211" s="18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83"/>
      <c r="F212" s="18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83"/>
      <c r="F213" s="18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83"/>
      <c r="F214" s="18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83"/>
      <c r="F215" s="18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83"/>
      <c r="F216" s="18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83"/>
      <c r="F217" s="18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83"/>
      <c r="F218" s="18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83"/>
      <c r="F219" s="18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83"/>
      <c r="F220" s="18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83"/>
      <c r="F221" s="18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83"/>
      <c r="F222" s="18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83"/>
      <c r="F223" s="18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83"/>
      <c r="F224" s="18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83"/>
      <c r="F225" s="18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83"/>
      <c r="F226" s="18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83"/>
      <c r="F227" s="18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83"/>
      <c r="F228" s="18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83"/>
      <c r="F229" s="18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83"/>
      <c r="F230" s="18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83"/>
      <c r="F231" s="18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83"/>
      <c r="F232" s="18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83"/>
      <c r="F233" s="18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83"/>
      <c r="F234" s="18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83"/>
      <c r="F235" s="18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83"/>
      <c r="F236" s="18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83"/>
      <c r="F237" s="18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83"/>
      <c r="F238" s="18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83"/>
      <c r="F239" s="18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83"/>
      <c r="F240" s="18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83"/>
      <c r="F241" s="18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83"/>
      <c r="F242" s="18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83"/>
      <c r="F243" s="18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83"/>
      <c r="F244" s="18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83"/>
      <c r="F245" s="18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83"/>
      <c r="F246" s="18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83"/>
      <c r="F247" s="18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83"/>
      <c r="F248" s="18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83"/>
      <c r="F249" s="18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83"/>
      <c r="F250" s="18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83"/>
      <c r="F251" s="18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83"/>
      <c r="F252" s="18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83"/>
      <c r="F253" s="18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83"/>
      <c r="F254" s="18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83"/>
      <c r="F255" s="18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</sheetData>
  <sheetProtection algorithmName="SHA-512" hashValue="yJxwSfaIxydavJ3a6psAWTeshsqoLwmen21z5mliVCatSiMO/iWd5Gk1RGulmuaLN0vKBQm0FgHKXb+Nx2edqw==" saltValue="jnfSBSvUePWlyaFhZQEkpA==" spinCount="100000" sheet="1" objects="1" scenarios="1"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R348"/>
  <sheetViews>
    <sheetView zoomScale="75" zoomScaleNormal="75" workbookViewId="0"/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82" customWidth="1"/>
  </cols>
  <sheetData>
    <row r="1" spans="1:96" x14ac:dyDescent="0.2">
      <c r="A1" s="8"/>
      <c r="B1" s="8"/>
      <c r="C1" s="8"/>
      <c r="D1" s="8"/>
      <c r="E1" s="169"/>
      <c r="F1" s="8"/>
      <c r="G1" s="8"/>
    </row>
    <row r="2" spans="1:96" ht="14.25" x14ac:dyDescent="0.2">
      <c r="A2" s="8"/>
      <c r="B2" s="12"/>
      <c r="C2" s="29" t="s">
        <v>305</v>
      </c>
      <c r="D2" s="12"/>
      <c r="E2" s="170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4" customFormat="1" ht="14.25" x14ac:dyDescent="0.2">
      <c r="A3" s="11"/>
      <c r="B3" s="11"/>
      <c r="C3" s="63"/>
      <c r="D3" s="72"/>
      <c r="E3" s="171"/>
      <c r="F3" s="9"/>
      <c r="G3" s="9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</row>
    <row r="4" spans="1:96" ht="6.75" customHeight="1" thickBot="1" x14ac:dyDescent="0.25">
      <c r="A4" s="8"/>
      <c r="B4" s="8"/>
      <c r="C4" s="7"/>
      <c r="D4" s="7"/>
      <c r="E4" s="172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5" t="s">
        <v>206</v>
      </c>
      <c r="C5" s="16" t="s">
        <v>26</v>
      </c>
      <c r="D5" s="16" t="s">
        <v>27</v>
      </c>
      <c r="E5" s="173" t="s">
        <v>28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31" t="s">
        <v>180</v>
      </c>
      <c r="C6" s="129" t="s">
        <v>149</v>
      </c>
      <c r="D6" s="20" t="s">
        <v>150</v>
      </c>
      <c r="E6" s="176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72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83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8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83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83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8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83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83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83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83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83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83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83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83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83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83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83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83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83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83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83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83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83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83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83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83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83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83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83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83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8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8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8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8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8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8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8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8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8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8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8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8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8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8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8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8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8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8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8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8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8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8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8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8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8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8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8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8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8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8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8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8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8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8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8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8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8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8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8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8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8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8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8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8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8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8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8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8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8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8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8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8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8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8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8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8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8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8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8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8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8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8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8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8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8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8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8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8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8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8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8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8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8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8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8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8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8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8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8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8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8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8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8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8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8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8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8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8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8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8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8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8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8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8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8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8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8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8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8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8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8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8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8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8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8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8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8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8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8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8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8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8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8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8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8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8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8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8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8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8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8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8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8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8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8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8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8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8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8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8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8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8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8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8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8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8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8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8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8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8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8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8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8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8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8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8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8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8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8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8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8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8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8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8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8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8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8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8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8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8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8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8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8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8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8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8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8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8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8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8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8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8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8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8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8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8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8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8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8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8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8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8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8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8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8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algorithmName="SHA-512" hashValue="sIMPeKf8el28NB2isz5lmNDo4cwU3r7i+cNC//VcrY8KZgYSHV6rtZfcsPVr4VuVZonmYNsZQheB/WuP0Oj5Ag==" saltValue="zB7Ew0l4+vQZVNpJBeCq3A==" spinCount="100000" sheet="1" objects="1" scenarios="1"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/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82" customWidth="1"/>
    <col min="5" max="5" width="9.140625" style="182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9"/>
      <c r="E1" s="169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329</v>
      </c>
      <c r="C2" s="13"/>
      <c r="D2" s="177"/>
      <c r="E2" s="172"/>
      <c r="F2" s="13"/>
      <c r="G2" s="29" t="s">
        <v>264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4" customFormat="1" ht="15" thickBot="1" x14ac:dyDescent="0.25">
      <c r="A3" s="11"/>
      <c r="B3" s="63"/>
      <c r="C3" s="9"/>
      <c r="D3" s="184"/>
      <c r="E3" s="184"/>
      <c r="F3" s="9"/>
      <c r="G3" s="63"/>
      <c r="H3" s="9"/>
      <c r="I3" s="9"/>
      <c r="J3" s="9"/>
      <c r="K3" s="9"/>
      <c r="L3" s="9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</row>
    <row r="4" spans="1:99" ht="7.5" customHeight="1" thickTop="1" thickBot="1" x14ac:dyDescent="0.25">
      <c r="A4" s="8"/>
      <c r="B4" s="7"/>
      <c r="C4" s="7"/>
      <c r="D4" s="172"/>
      <c r="E4" s="172"/>
      <c r="F4" s="68"/>
      <c r="G4" s="69"/>
      <c r="H4" s="70"/>
      <c r="I4" s="71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9" t="s">
        <v>67</v>
      </c>
      <c r="E5" s="172"/>
      <c r="F5" s="54" t="s">
        <v>50</v>
      </c>
      <c r="G5" s="67" t="s">
        <v>46</v>
      </c>
      <c r="H5" s="75" t="s">
        <v>47</v>
      </c>
      <c r="I5" s="56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140</v>
      </c>
      <c r="C6" s="18" t="s">
        <v>68</v>
      </c>
      <c r="D6" s="174"/>
      <c r="E6" s="172"/>
      <c r="F6" s="24">
        <v>1</v>
      </c>
      <c r="G6" s="21" t="s">
        <v>87</v>
      </c>
      <c r="H6" s="105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4" t="s">
        <v>113</v>
      </c>
      <c r="C7" s="103"/>
      <c r="D7" s="174"/>
      <c r="E7" s="172"/>
      <c r="F7" s="24">
        <v>2</v>
      </c>
      <c r="G7" s="21" t="s">
        <v>88</v>
      </c>
      <c r="H7" s="105" t="e">
        <f>((D20-D22)/((D6+D7+D8+D9+D10+D11+D12+D13)-(D14+D15)))*100</f>
        <v>#DIV/0!</v>
      </c>
      <c r="I7" s="106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74"/>
      <c r="E8" s="172"/>
      <c r="F8" s="24">
        <v>3</v>
      </c>
      <c r="G8" s="21" t="s">
        <v>25</v>
      </c>
      <c r="H8" s="105" t="e">
        <f>((D14+D15)/(D6+D7+D8+D9+D10+D11+D12+D13))*100</f>
        <v>#DIV/0!</v>
      </c>
      <c r="I8" s="106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74"/>
      <c r="E9" s="172"/>
      <c r="F9" s="24">
        <v>4</v>
      </c>
      <c r="G9" s="21" t="s">
        <v>107</v>
      </c>
      <c r="H9" s="105" t="e">
        <f>((D6+D7+D8+D9+D10+D11+D12+D13)-(D14+D15))/(D6+D7)</f>
        <v>#DIV/0!</v>
      </c>
      <c r="I9" s="106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4" t="s">
        <v>114</v>
      </c>
      <c r="C10" s="103"/>
      <c r="D10" s="174"/>
      <c r="E10" s="172"/>
      <c r="F10" s="24">
        <v>5</v>
      </c>
      <c r="G10" s="21" t="s">
        <v>89</v>
      </c>
      <c r="H10" s="115" t="e">
        <f>D19/D18</f>
        <v>#DIV/0!</v>
      </c>
      <c r="I10" s="106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74"/>
      <c r="E11" s="172"/>
      <c r="F11" s="24">
        <v>6</v>
      </c>
      <c r="G11" s="21" t="s">
        <v>90</v>
      </c>
      <c r="H11" s="105" t="e">
        <f>(D11/D18)*360</f>
        <v>#DIV/0!</v>
      </c>
      <c r="I11" s="106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74"/>
      <c r="E12" s="172"/>
      <c r="F12" s="24">
        <v>7</v>
      </c>
      <c r="G12" s="21" t="s">
        <v>91</v>
      </c>
      <c r="H12" s="105" t="e">
        <f>D18/(D6+D7+D8+D9+D10+D11+D12+D13)</f>
        <v>#DIV/0!</v>
      </c>
      <c r="I12" s="106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74"/>
      <c r="E13" s="172"/>
      <c r="F13" s="24">
        <v>8</v>
      </c>
      <c r="G13" s="21" t="s">
        <v>156</v>
      </c>
      <c r="H13" s="105" t="e">
        <f>(D12+D8+D9+D10)/D14</f>
        <v>#DIV/0!</v>
      </c>
      <c r="I13" s="106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178</v>
      </c>
      <c r="C14" s="18" t="s">
        <v>74</v>
      </c>
      <c r="D14" s="174"/>
      <c r="E14" s="172"/>
      <c r="F14" s="24">
        <v>9</v>
      </c>
      <c r="G14" s="21" t="s">
        <v>92</v>
      </c>
      <c r="H14" s="105" t="e">
        <f>(D14+D15)/D20</f>
        <v>#DIV/0!</v>
      </c>
      <c r="I14" s="106">
        <f>IF(AND((D14+D15)=0,D20&gt;0),3,IF(D20&lt;=0,0,IF(H14&gt;7,1,IF(H14&lt;=0,0,IF(H14&lt;5,3,2)))))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6"/>
      <c r="E15" s="172"/>
      <c r="F15" s="111">
        <v>10</v>
      </c>
      <c r="G15" s="112" t="s">
        <v>153</v>
      </c>
      <c r="H15" s="113" t="e">
        <f>(((D6+D7+D10+D13)-('2015-DE'!D6+'2015-DE'!D7+'2015-DE'!D10+'2015-DE'!D13)+D22)/('2015-DE'!D6+'2015-DE'!D7+'2015-DE'!D10+'2015-DE'!D13))*100</f>
        <v>#DIV/0!</v>
      </c>
      <c r="I15" s="114">
        <f>IF(AND((D6+D7+D10+D13)=0,D22=0,('2015-DE'!D6+'2015-DE'!D7+'2015-DE'!D10+'2015-DE'!D13)=0),0, IF(('2015-DE'!D6+'2015-DE'!D7+'2015-DE'!D10+'2015-DE'!D13)=0,3,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90"/>
      <c r="E16" s="172"/>
      <c r="F16" s="26" t="s">
        <v>54</v>
      </c>
      <c r="G16" s="27" t="s">
        <v>328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9" t="s">
        <v>79</v>
      </c>
      <c r="E17" s="172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74"/>
      <c r="E18" s="172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74"/>
      <c r="E19" s="172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163</v>
      </c>
      <c r="C20" s="20" t="s">
        <v>52</v>
      </c>
      <c r="D20" s="176"/>
      <c r="E20" s="172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90"/>
      <c r="E21" s="191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92"/>
      <c r="E22" s="191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93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93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90"/>
      <c r="E25" s="193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90"/>
      <c r="E26" s="193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90"/>
      <c r="E27" s="193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90"/>
      <c r="E28" s="193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90"/>
      <c r="E29" s="193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94"/>
      <c r="E30" s="193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94"/>
      <c r="E31" s="193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94"/>
      <c r="E32" s="193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94"/>
      <c r="E33" s="193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94"/>
      <c r="E34" s="193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94"/>
      <c r="E35" s="193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94"/>
      <c r="E36" s="193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94"/>
      <c r="E37" s="193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94"/>
      <c r="E38" s="193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94"/>
      <c r="E39" s="193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93"/>
      <c r="E40" s="193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93"/>
      <c r="E41" s="193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72"/>
      <c r="E42" s="172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83"/>
      <c r="E43" s="18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83"/>
      <c r="E44" s="18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83"/>
      <c r="E45" s="18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83"/>
      <c r="E46" s="18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83"/>
      <c r="E47" s="18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83"/>
      <c r="E48" s="18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83"/>
      <c r="E49" s="18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83"/>
      <c r="E50" s="18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83"/>
      <c r="E51" s="18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83"/>
      <c r="E52" s="18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83"/>
      <c r="E53" s="18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83"/>
      <c r="E54" s="18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83"/>
      <c r="E55" s="18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83"/>
      <c r="E56" s="18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83"/>
      <c r="E57" s="18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83"/>
      <c r="E58" s="18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83"/>
      <c r="E59" s="18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83"/>
      <c r="E60" s="18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83"/>
      <c r="E61" s="18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83"/>
      <c r="E62" s="18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83"/>
      <c r="E63" s="18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83"/>
      <c r="E64" s="18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83"/>
      <c r="E65" s="18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83"/>
      <c r="E66" s="18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83"/>
      <c r="E67" s="18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83"/>
      <c r="E68" s="18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83"/>
      <c r="E69" s="18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83"/>
      <c r="E70" s="18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83"/>
      <c r="E71" s="18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83"/>
      <c r="E72" s="18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83"/>
      <c r="E73" s="18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83"/>
      <c r="E74" s="18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83"/>
      <c r="E75" s="18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83"/>
      <c r="E76" s="18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83"/>
      <c r="E77" s="18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83"/>
      <c r="E78" s="18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83"/>
      <c r="E79" s="18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83"/>
      <c r="E80" s="18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83"/>
      <c r="E81" s="18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83"/>
      <c r="E82" s="18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83"/>
      <c r="E83" s="18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83"/>
      <c r="E84" s="18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83"/>
      <c r="E85" s="18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83"/>
      <c r="E86" s="18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83"/>
      <c r="E87" s="18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83"/>
      <c r="E88" s="18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83"/>
      <c r="E89" s="18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83"/>
      <c r="E90" s="18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83"/>
      <c r="E91" s="18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83"/>
      <c r="E92" s="18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83"/>
      <c r="E93" s="18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83"/>
      <c r="E94" s="18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83"/>
      <c r="E95" s="18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83"/>
      <c r="E96" s="18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83"/>
      <c r="E97" s="18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83"/>
      <c r="E98" s="18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83"/>
      <c r="E99" s="18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83"/>
      <c r="E100" s="18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83"/>
      <c r="E101" s="18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83"/>
      <c r="E102" s="18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83"/>
      <c r="E103" s="18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83"/>
      <c r="E104" s="18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83"/>
      <c r="E105" s="18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83"/>
      <c r="E106" s="18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83"/>
      <c r="E107" s="18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83"/>
      <c r="E108" s="18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83"/>
      <c r="E109" s="18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83"/>
      <c r="E110" s="18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83"/>
      <c r="E111" s="18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83"/>
      <c r="E112" s="18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83"/>
      <c r="E113" s="18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83"/>
      <c r="E114" s="18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83"/>
      <c r="E115" s="18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83"/>
      <c r="E116" s="18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83"/>
      <c r="E117" s="18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83"/>
      <c r="E118" s="18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83"/>
      <c r="E119" s="18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83"/>
      <c r="E120" s="18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83"/>
      <c r="E121" s="18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83"/>
      <c r="E122" s="18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83"/>
      <c r="E123" s="18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83"/>
      <c r="E124" s="18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83"/>
      <c r="E125" s="18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83"/>
      <c r="E126" s="18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83"/>
      <c r="E127" s="18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83"/>
      <c r="E128" s="18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83"/>
      <c r="E129" s="18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83"/>
      <c r="E130" s="18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83"/>
      <c r="E131" s="18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83"/>
      <c r="E132" s="18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83"/>
      <c r="E133" s="18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83"/>
      <c r="E134" s="18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83"/>
      <c r="E135" s="18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83"/>
      <c r="E136" s="18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83"/>
      <c r="E137" s="18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83"/>
      <c r="E138" s="18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83"/>
      <c r="E139" s="18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83"/>
      <c r="E140" s="18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83"/>
      <c r="E141" s="18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83"/>
      <c r="E142" s="18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83"/>
      <c r="E143" s="18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83"/>
      <c r="E144" s="18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83"/>
      <c r="E145" s="18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83"/>
      <c r="E146" s="18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83"/>
      <c r="E147" s="18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83"/>
      <c r="E148" s="18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83"/>
      <c r="E149" s="18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83"/>
      <c r="E150" s="18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83"/>
      <c r="E151" s="18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83"/>
      <c r="E152" s="18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83"/>
      <c r="E153" s="18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83"/>
      <c r="E154" s="18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83"/>
      <c r="E155" s="18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83"/>
      <c r="E156" s="18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83"/>
      <c r="E157" s="18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83"/>
      <c r="E158" s="18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83"/>
      <c r="E159" s="18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83"/>
      <c r="E160" s="18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83"/>
      <c r="E161" s="18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83"/>
      <c r="E162" s="18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83"/>
      <c r="E163" s="18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83"/>
      <c r="E164" s="18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83"/>
      <c r="E165" s="18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83"/>
      <c r="E166" s="18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83"/>
      <c r="E167" s="18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83"/>
      <c r="E168" s="18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83"/>
      <c r="E169" s="18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83"/>
      <c r="E170" s="18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83"/>
      <c r="E171" s="18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83"/>
      <c r="E172" s="18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83"/>
      <c r="E173" s="18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83"/>
      <c r="E174" s="18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83"/>
      <c r="E175" s="18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83"/>
      <c r="E176" s="18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83"/>
      <c r="E177" s="18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83"/>
      <c r="E178" s="18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83"/>
      <c r="E179" s="18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83"/>
      <c r="E180" s="18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83"/>
      <c r="E181" s="18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83"/>
      <c r="E182" s="18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83"/>
      <c r="E183" s="18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83"/>
      <c r="E184" s="18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83"/>
      <c r="E185" s="18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83"/>
      <c r="E186" s="18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83"/>
      <c r="E187" s="18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83"/>
      <c r="E188" s="18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83"/>
      <c r="E189" s="18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83"/>
      <c r="E190" s="18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83"/>
      <c r="E191" s="18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83"/>
      <c r="E192" s="18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83"/>
      <c r="E193" s="18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83"/>
      <c r="E194" s="18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83"/>
      <c r="E195" s="18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83"/>
      <c r="E196" s="18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83"/>
      <c r="E197" s="18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83"/>
      <c r="E198" s="18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83"/>
      <c r="E199" s="18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83"/>
      <c r="E200" s="18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83"/>
      <c r="E201" s="18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83"/>
      <c r="E202" s="18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83"/>
      <c r="E203" s="18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83"/>
      <c r="E204" s="18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83"/>
      <c r="E205" s="18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83"/>
      <c r="E206" s="18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83"/>
      <c r="E207" s="18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83"/>
      <c r="E208" s="18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83"/>
      <c r="E209" s="18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83"/>
      <c r="E210" s="18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83"/>
      <c r="E211" s="18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83"/>
      <c r="E212" s="18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83"/>
      <c r="E213" s="18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83"/>
      <c r="E214" s="18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83"/>
      <c r="E215" s="18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83"/>
      <c r="E216" s="18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83"/>
      <c r="E217" s="18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83"/>
      <c r="E218" s="18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83"/>
      <c r="E219" s="18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83"/>
      <c r="E220" s="18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83"/>
      <c r="E221" s="18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83"/>
      <c r="E222" s="18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83"/>
      <c r="E223" s="18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83"/>
      <c r="E224" s="18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83"/>
      <c r="E225" s="18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83"/>
      <c r="E226" s="18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83"/>
      <c r="E227" s="18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83"/>
      <c r="E228" s="18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83"/>
      <c r="E229" s="18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83"/>
      <c r="E230" s="18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83"/>
      <c r="E231" s="18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83"/>
      <c r="E232" s="18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83"/>
      <c r="E233" s="18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83"/>
      <c r="E234" s="18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83"/>
      <c r="E235" s="18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83"/>
      <c r="E236" s="18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83"/>
      <c r="E237" s="18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83"/>
      <c r="E238" s="18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83"/>
      <c r="E239" s="18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83"/>
      <c r="E240" s="18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83"/>
      <c r="E241" s="18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83"/>
      <c r="E242" s="18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83"/>
      <c r="E243" s="18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83"/>
      <c r="E244" s="18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83"/>
      <c r="E245" s="18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83"/>
      <c r="E246" s="18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83"/>
      <c r="E247" s="18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83"/>
      <c r="E248" s="18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83"/>
      <c r="E249" s="18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83"/>
      <c r="E250" s="18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83"/>
      <c r="E251" s="18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83"/>
      <c r="E252" s="18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83"/>
      <c r="E253" s="18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83"/>
      <c r="E254" s="18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algorithmName="SHA-512" hashValue="zGl0FUz/gGlX3gD/K0HQoB8qUmKnLkfa3/RPpv3cs8wHujfEBjTmXjakUlEhfsVa3Zfhh21mzXX5r76+WrRjVw==" saltValue="TTIRbAdnF+QC5golOdVwRg==" spinCount="100000" sheet="1" objects="1" scenarios="1" formatCells="0"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/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82" customWidth="1"/>
    <col min="5" max="5" width="9.140625" style="182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9"/>
      <c r="E1" s="169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166</v>
      </c>
      <c r="C2" s="13"/>
      <c r="D2" s="177"/>
      <c r="E2" s="172"/>
      <c r="F2" s="13"/>
      <c r="G2" s="29" t="s">
        <v>165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4" customFormat="1" ht="15" thickBot="1" x14ac:dyDescent="0.25">
      <c r="A3" s="11"/>
      <c r="B3" s="63"/>
      <c r="C3" s="9"/>
      <c r="D3" s="184"/>
      <c r="E3" s="184"/>
      <c r="F3" s="9"/>
      <c r="G3" s="63"/>
      <c r="H3" s="9"/>
      <c r="I3" s="9"/>
      <c r="J3" s="9"/>
      <c r="K3" s="9"/>
      <c r="L3" s="9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</row>
    <row r="4" spans="1:99" ht="7.5" customHeight="1" thickTop="1" thickBot="1" x14ac:dyDescent="0.25">
      <c r="A4" s="8"/>
      <c r="B4" s="7"/>
      <c r="C4" s="7"/>
      <c r="D4" s="172"/>
      <c r="E4" s="172"/>
      <c r="F4" s="68"/>
      <c r="G4" s="69"/>
      <c r="H4" s="70"/>
      <c r="I4" s="71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9" t="s">
        <v>67</v>
      </c>
      <c r="E5" s="172"/>
      <c r="F5" s="54" t="s">
        <v>50</v>
      </c>
      <c r="G5" s="67" t="s">
        <v>46</v>
      </c>
      <c r="H5" s="75" t="s">
        <v>47</v>
      </c>
      <c r="I5" s="56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140</v>
      </c>
      <c r="C6" s="18" t="s">
        <v>68</v>
      </c>
      <c r="D6" s="174"/>
      <c r="E6" s="172"/>
      <c r="F6" s="24">
        <v>1</v>
      </c>
      <c r="G6" s="21" t="s">
        <v>87</v>
      </c>
      <c r="H6" s="105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4" t="s">
        <v>113</v>
      </c>
      <c r="C7" s="103"/>
      <c r="D7" s="174"/>
      <c r="E7" s="172"/>
      <c r="F7" s="24">
        <v>2</v>
      </c>
      <c r="G7" s="21" t="s">
        <v>88</v>
      </c>
      <c r="H7" s="105" t="e">
        <f>((D20-D22)/((D6+D7+D8+D9+D10+D11+D12+D13)-(D14+D15)))*100</f>
        <v>#DIV/0!</v>
      </c>
      <c r="I7" s="106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74"/>
      <c r="E8" s="172"/>
      <c r="F8" s="24">
        <v>3</v>
      </c>
      <c r="G8" s="21" t="s">
        <v>25</v>
      </c>
      <c r="H8" s="105" t="e">
        <f>((D14+D15)/(D6+D7+D8+D9+D10+D11+D12+D13))*100</f>
        <v>#DIV/0!</v>
      </c>
      <c r="I8" s="106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74"/>
      <c r="E9" s="172"/>
      <c r="F9" s="24">
        <v>4</v>
      </c>
      <c r="G9" s="21" t="s">
        <v>107</v>
      </c>
      <c r="H9" s="105" t="e">
        <f>((D6+D7+D8+D9+D10+D11+D12+D13)-(D14+D15))/(D6+D7)</f>
        <v>#DIV/0!</v>
      </c>
      <c r="I9" s="106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4" t="s">
        <v>114</v>
      </c>
      <c r="C10" s="103"/>
      <c r="D10" s="174"/>
      <c r="E10" s="172"/>
      <c r="F10" s="24">
        <v>5</v>
      </c>
      <c r="G10" s="21" t="s">
        <v>89</v>
      </c>
      <c r="H10" s="115" t="e">
        <f>D19/D18</f>
        <v>#DIV/0!</v>
      </c>
      <c r="I10" s="106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74"/>
      <c r="E11" s="172"/>
      <c r="F11" s="24">
        <v>6</v>
      </c>
      <c r="G11" s="21" t="s">
        <v>90</v>
      </c>
      <c r="H11" s="105" t="e">
        <f>(D11/D18)*360</f>
        <v>#DIV/0!</v>
      </c>
      <c r="I11" s="106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74"/>
      <c r="E12" s="172"/>
      <c r="F12" s="24">
        <v>7</v>
      </c>
      <c r="G12" s="21" t="s">
        <v>91</v>
      </c>
      <c r="H12" s="105" t="e">
        <f>D18/(D6+D7+D8+D9+D10+D11+D12+D13)</f>
        <v>#DIV/0!</v>
      </c>
      <c r="I12" s="106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74"/>
      <c r="E13" s="172"/>
      <c r="F13" s="24">
        <v>8</v>
      </c>
      <c r="G13" s="21" t="s">
        <v>156</v>
      </c>
      <c r="H13" s="105" t="e">
        <f>(D12+D8+D9+D10)/D14</f>
        <v>#DIV/0!</v>
      </c>
      <c r="I13" s="106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178</v>
      </c>
      <c r="C14" s="18" t="s">
        <v>74</v>
      </c>
      <c r="D14" s="174"/>
      <c r="E14" s="172"/>
      <c r="F14" s="24">
        <v>9</v>
      </c>
      <c r="G14" s="21" t="s">
        <v>92</v>
      </c>
      <c r="H14" s="105" t="e">
        <f>(D14+D15)/D20</f>
        <v>#DIV/0!</v>
      </c>
      <c r="I14" s="106">
        <f>IF(AND((D14+D15)=0,D20&gt;0),3,IF(D20&lt;=0,0,IF(H14&gt;7,1,IF(H14&lt;=0,0,IF(H14&lt;5,3,2)))))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6"/>
      <c r="E15" s="172"/>
      <c r="F15" s="111">
        <v>10</v>
      </c>
      <c r="G15" s="112" t="s">
        <v>153</v>
      </c>
      <c r="H15" s="113" t="e">
        <f>(((D6+D7+D10+D13)-('2014-DE'!D6+'2014-DE'!D7+'2014-DE'!D10+'2014-DE'!D13)+D22)/('2014-DE'!D6+'2014-DE'!D7+'2014-DE'!D10+'2014-DE'!D13))*100</f>
        <v>#DIV/0!</v>
      </c>
      <c r="I15" s="114">
        <f>IF(AND((D6+D7+D10+D13)=0,D22=0,('2014-DE'!D6+'2014-DE'!D7+'2014-DE'!D10+'2014-DE'!D13)=0),0, IF(('2014-DE'!D6+'2014-DE'!D7+'2014-DE'!D10+'2014-DE'!D13)=0,3,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90"/>
      <c r="E16" s="172"/>
      <c r="F16" s="26" t="s">
        <v>54</v>
      </c>
      <c r="G16" s="27" t="s">
        <v>176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9" t="s">
        <v>79</v>
      </c>
      <c r="E17" s="172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74"/>
      <c r="E18" s="172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74"/>
      <c r="E19" s="172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163</v>
      </c>
      <c r="C20" s="20" t="s">
        <v>52</v>
      </c>
      <c r="D20" s="176"/>
      <c r="E20" s="172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90"/>
      <c r="E21" s="191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92"/>
      <c r="E22" s="191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93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93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90"/>
      <c r="E25" s="193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90"/>
      <c r="E26" s="193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90"/>
      <c r="E27" s="193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90"/>
      <c r="E28" s="193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90"/>
      <c r="E29" s="193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94"/>
      <c r="E30" s="193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94"/>
      <c r="E31" s="193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94"/>
      <c r="E32" s="193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94"/>
      <c r="E33" s="193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94"/>
      <c r="E34" s="193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94"/>
      <c r="E35" s="193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94"/>
      <c r="E36" s="193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94"/>
      <c r="E37" s="193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94"/>
      <c r="E38" s="193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94"/>
      <c r="E39" s="193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93"/>
      <c r="E40" s="193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93"/>
      <c r="E41" s="193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72"/>
      <c r="E42" s="172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83"/>
      <c r="E43" s="18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83"/>
      <c r="E44" s="18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83"/>
      <c r="E45" s="18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83"/>
      <c r="E46" s="18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83"/>
      <c r="E47" s="18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83"/>
      <c r="E48" s="18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83"/>
      <c r="E49" s="18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83"/>
      <c r="E50" s="18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83"/>
      <c r="E51" s="18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83"/>
      <c r="E52" s="18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83"/>
      <c r="E53" s="18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83"/>
      <c r="E54" s="18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83"/>
      <c r="E55" s="18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83"/>
      <c r="E56" s="18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83"/>
      <c r="E57" s="18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83"/>
      <c r="E58" s="18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83"/>
      <c r="E59" s="18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83"/>
      <c r="E60" s="18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83"/>
      <c r="E61" s="18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83"/>
      <c r="E62" s="18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83"/>
      <c r="E63" s="18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83"/>
      <c r="E64" s="18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83"/>
      <c r="E65" s="18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83"/>
      <c r="E66" s="18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83"/>
      <c r="E67" s="18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83"/>
      <c r="E68" s="18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83"/>
      <c r="E69" s="18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83"/>
      <c r="E70" s="18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83"/>
      <c r="E71" s="18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83"/>
      <c r="E72" s="18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83"/>
      <c r="E73" s="18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83"/>
      <c r="E74" s="18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83"/>
      <c r="E75" s="18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83"/>
      <c r="E76" s="18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83"/>
      <c r="E77" s="18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83"/>
      <c r="E78" s="18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83"/>
      <c r="E79" s="18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83"/>
      <c r="E80" s="18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83"/>
      <c r="E81" s="18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83"/>
      <c r="E82" s="18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83"/>
      <c r="E83" s="18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83"/>
      <c r="E84" s="18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83"/>
      <c r="E85" s="18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83"/>
      <c r="E86" s="18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83"/>
      <c r="E87" s="18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83"/>
      <c r="E88" s="18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83"/>
      <c r="E89" s="18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83"/>
      <c r="E90" s="18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83"/>
      <c r="E91" s="18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83"/>
      <c r="E92" s="18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83"/>
      <c r="E93" s="18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83"/>
      <c r="E94" s="18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83"/>
      <c r="E95" s="18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83"/>
      <c r="E96" s="18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83"/>
      <c r="E97" s="18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83"/>
      <c r="E98" s="18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83"/>
      <c r="E99" s="18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83"/>
      <c r="E100" s="18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83"/>
      <c r="E101" s="18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83"/>
      <c r="E102" s="18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83"/>
      <c r="E103" s="18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83"/>
      <c r="E104" s="18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83"/>
      <c r="E105" s="18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83"/>
      <c r="E106" s="18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83"/>
      <c r="E107" s="18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83"/>
      <c r="E108" s="18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83"/>
      <c r="E109" s="18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83"/>
      <c r="E110" s="18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83"/>
      <c r="E111" s="18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83"/>
      <c r="E112" s="18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83"/>
      <c r="E113" s="18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83"/>
      <c r="E114" s="18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83"/>
      <c r="E115" s="18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83"/>
      <c r="E116" s="18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83"/>
      <c r="E117" s="18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83"/>
      <c r="E118" s="18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83"/>
      <c r="E119" s="18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83"/>
      <c r="E120" s="18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83"/>
      <c r="E121" s="18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83"/>
      <c r="E122" s="18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83"/>
      <c r="E123" s="18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83"/>
      <c r="E124" s="18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83"/>
      <c r="E125" s="18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83"/>
      <c r="E126" s="18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83"/>
      <c r="E127" s="18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83"/>
      <c r="E128" s="18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83"/>
      <c r="E129" s="18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83"/>
      <c r="E130" s="18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83"/>
      <c r="E131" s="18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83"/>
      <c r="E132" s="18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83"/>
      <c r="E133" s="18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83"/>
      <c r="E134" s="18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83"/>
      <c r="E135" s="18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83"/>
      <c r="E136" s="18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83"/>
      <c r="E137" s="18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83"/>
      <c r="E138" s="18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83"/>
      <c r="E139" s="18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83"/>
      <c r="E140" s="18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83"/>
      <c r="E141" s="18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83"/>
      <c r="E142" s="18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83"/>
      <c r="E143" s="18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83"/>
      <c r="E144" s="18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83"/>
      <c r="E145" s="18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83"/>
      <c r="E146" s="18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83"/>
      <c r="E147" s="18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83"/>
      <c r="E148" s="18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83"/>
      <c r="E149" s="18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83"/>
      <c r="E150" s="18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83"/>
      <c r="E151" s="18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83"/>
      <c r="E152" s="18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83"/>
      <c r="E153" s="18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83"/>
      <c r="E154" s="18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83"/>
      <c r="E155" s="18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83"/>
      <c r="E156" s="18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83"/>
      <c r="E157" s="18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83"/>
      <c r="E158" s="18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83"/>
      <c r="E159" s="18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83"/>
      <c r="E160" s="18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83"/>
      <c r="E161" s="18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83"/>
      <c r="E162" s="18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83"/>
      <c r="E163" s="18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83"/>
      <c r="E164" s="18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83"/>
      <c r="E165" s="18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83"/>
      <c r="E166" s="18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83"/>
      <c r="E167" s="18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83"/>
      <c r="E168" s="18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83"/>
      <c r="E169" s="18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83"/>
      <c r="E170" s="18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83"/>
      <c r="E171" s="18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83"/>
      <c r="E172" s="18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83"/>
      <c r="E173" s="18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83"/>
      <c r="E174" s="18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83"/>
      <c r="E175" s="18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83"/>
      <c r="E176" s="18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83"/>
      <c r="E177" s="18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83"/>
      <c r="E178" s="18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83"/>
      <c r="E179" s="18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83"/>
      <c r="E180" s="18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83"/>
      <c r="E181" s="18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83"/>
      <c r="E182" s="18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83"/>
      <c r="E183" s="18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83"/>
      <c r="E184" s="18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83"/>
      <c r="E185" s="18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83"/>
      <c r="E186" s="18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83"/>
      <c r="E187" s="18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83"/>
      <c r="E188" s="18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83"/>
      <c r="E189" s="18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83"/>
      <c r="E190" s="18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83"/>
      <c r="E191" s="18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83"/>
      <c r="E192" s="18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83"/>
      <c r="E193" s="18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83"/>
      <c r="E194" s="18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83"/>
      <c r="E195" s="18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83"/>
      <c r="E196" s="18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83"/>
      <c r="E197" s="18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83"/>
      <c r="E198" s="18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83"/>
      <c r="E199" s="18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83"/>
      <c r="E200" s="18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83"/>
      <c r="E201" s="18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83"/>
      <c r="E202" s="18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83"/>
      <c r="E203" s="18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83"/>
      <c r="E204" s="18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83"/>
      <c r="E205" s="18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83"/>
      <c r="E206" s="18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83"/>
      <c r="E207" s="18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83"/>
      <c r="E208" s="18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83"/>
      <c r="E209" s="18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83"/>
      <c r="E210" s="18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83"/>
      <c r="E211" s="18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83"/>
      <c r="E212" s="18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83"/>
      <c r="E213" s="18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83"/>
      <c r="E214" s="18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83"/>
      <c r="E215" s="18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83"/>
      <c r="E216" s="18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83"/>
      <c r="E217" s="18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83"/>
      <c r="E218" s="18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83"/>
      <c r="E219" s="18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83"/>
      <c r="E220" s="18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83"/>
      <c r="E221" s="18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83"/>
      <c r="E222" s="18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83"/>
      <c r="E223" s="18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83"/>
      <c r="E224" s="18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83"/>
      <c r="E225" s="18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83"/>
      <c r="E226" s="18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83"/>
      <c r="E227" s="18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83"/>
      <c r="E228" s="18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83"/>
      <c r="E229" s="18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83"/>
      <c r="E230" s="18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83"/>
      <c r="E231" s="18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83"/>
      <c r="E232" s="18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83"/>
      <c r="E233" s="18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83"/>
      <c r="E234" s="18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83"/>
      <c r="E235" s="18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83"/>
      <c r="E236" s="18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83"/>
      <c r="E237" s="18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83"/>
      <c r="E238" s="18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83"/>
      <c r="E239" s="18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83"/>
      <c r="E240" s="18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83"/>
      <c r="E241" s="18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83"/>
      <c r="E242" s="18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83"/>
      <c r="E243" s="18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83"/>
      <c r="E244" s="18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83"/>
      <c r="E245" s="18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83"/>
      <c r="E246" s="18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83"/>
      <c r="E247" s="18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83"/>
      <c r="E248" s="18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83"/>
      <c r="E249" s="18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83"/>
      <c r="E250" s="18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83"/>
      <c r="E251" s="183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83"/>
      <c r="E252" s="183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83"/>
      <c r="E253" s="183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83"/>
      <c r="E254" s="183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algorithmName="SHA-512" hashValue="2WrS8FduAJpsPD5FYTD8Zk68bvm1JZHvO6rpRPZWNsCM/i7OTjQAkPIGEOq1uUh1ca6X5Ez5req4Xfo7IjgLKA==" saltValue="rT47retwOHCb9dFJ7CyU/Q==" spinCount="100000" sheet="1" objects="1" scenarios="1"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4</vt:i4>
      </vt:variant>
    </vt:vector>
  </HeadingPairs>
  <TitlesOfParts>
    <vt:vector size="18" baseType="lpstr">
      <vt:lpstr>postup</vt:lpstr>
      <vt:lpstr>2016-ÚČ</vt:lpstr>
      <vt:lpstr>2015-ÚČ</vt:lpstr>
      <vt:lpstr>2014-ÚČ</vt:lpstr>
      <vt:lpstr>2013-ÚČ</vt:lpstr>
      <vt:lpstr>2012-ÚČ</vt:lpstr>
      <vt:lpstr>2011-ÚČ</vt:lpstr>
      <vt:lpstr>2016-DE</vt:lpstr>
      <vt:lpstr>2015-DE</vt:lpstr>
      <vt:lpstr>2014-DE</vt:lpstr>
      <vt:lpstr>2013-DE</vt:lpstr>
      <vt:lpstr>2012-DE</vt:lpstr>
      <vt:lpstr>2011-DE</vt:lpstr>
      <vt:lpstr>bodování</vt:lpstr>
      <vt:lpstr>'2011-DE'!Oblast_tisku</vt:lpstr>
      <vt:lpstr>'2012-DE'!Oblast_tisku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Kunc Zdeněk Ing.</cp:lastModifiedBy>
  <cp:lastPrinted>2007-02-07T13:11:42Z</cp:lastPrinted>
  <dcterms:created xsi:type="dcterms:W3CDTF">1997-01-24T11:07:25Z</dcterms:created>
  <dcterms:modified xsi:type="dcterms:W3CDTF">2017-02-23T10:16:50Z</dcterms:modified>
</cp:coreProperties>
</file>