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zif05135\Desktop\web\finanční zdraví\"/>
    </mc:Choice>
  </mc:AlternateContent>
  <bookViews>
    <workbookView xWindow="0" yWindow="0" windowWidth="28800" windowHeight="12435" tabRatio="882"/>
  </bookViews>
  <sheets>
    <sheet name="postup" sheetId="16" r:id="rId1"/>
    <sheet name="2021-ÚČ" sheetId="59" r:id="rId2"/>
    <sheet name="2020-ÚČ" sheetId="56" r:id="rId3"/>
    <sheet name="2019-ÚČ" sheetId="54" r:id="rId4"/>
    <sheet name="2018-ÚČ" sheetId="52" r:id="rId5"/>
    <sheet name="2017-ÚČ" sheetId="51" r:id="rId6"/>
    <sheet name="2016-ÚČ" sheetId="43" r:id="rId7"/>
    <sheet name="2021-DE" sheetId="60" r:id="rId8"/>
    <sheet name="2020-DE" sheetId="57" r:id="rId9"/>
    <sheet name="2019-DE" sheetId="55" r:id="rId10"/>
    <sheet name="2018-DE" sheetId="53" r:id="rId11"/>
    <sheet name="2017-DE" sheetId="50" r:id="rId12"/>
    <sheet name="2016-DE" sheetId="44" r:id="rId13"/>
    <sheet name="PomocnyMCA" sheetId="4" state="veryHidden" r:id="rId14"/>
    <sheet name="bodování" sheetId="3" r:id="rId15"/>
  </sheets>
  <calcPr calcId="162913"/>
</workbook>
</file>

<file path=xl/calcChain.xml><?xml version="1.0" encoding="utf-8"?>
<calcChain xmlns="http://schemas.openxmlformats.org/spreadsheetml/2006/main">
  <c r="I15" i="50" l="1"/>
  <c r="H15" i="50"/>
  <c r="J15" i="51"/>
  <c r="I15" i="51"/>
  <c r="H20" i="3" l="1"/>
  <c r="I20" i="3" s="1"/>
  <c r="H23" i="3"/>
  <c r="I23" i="3" s="1"/>
  <c r="H26" i="3"/>
  <c r="I26" i="3" s="1"/>
  <c r="H6" i="3"/>
  <c r="I6" i="3" s="1"/>
  <c r="H9" i="3"/>
  <c r="I9" i="3" s="1"/>
  <c r="H16" i="3"/>
  <c r="I16" i="3" s="1"/>
  <c r="H13" i="3"/>
  <c r="I13" i="3" s="1"/>
  <c r="H15" i="60"/>
  <c r="I15" i="60" s="1"/>
  <c r="J15" i="59"/>
  <c r="I15" i="59"/>
  <c r="I14" i="60"/>
  <c r="H14" i="60"/>
  <c r="I13" i="60"/>
  <c r="H13" i="60"/>
  <c r="H12" i="60"/>
  <c r="I12" i="60" s="1"/>
  <c r="I11" i="60"/>
  <c r="H11" i="60"/>
  <c r="I10" i="60"/>
  <c r="H10" i="60"/>
  <c r="H9" i="60"/>
  <c r="I9" i="60" s="1"/>
  <c r="H8" i="60"/>
  <c r="I8" i="60" s="1"/>
  <c r="H7" i="60"/>
  <c r="I7" i="60" s="1"/>
  <c r="H6" i="60"/>
  <c r="I6" i="60" s="1"/>
  <c r="J14" i="59"/>
  <c r="I14" i="59"/>
  <c r="J13" i="59"/>
  <c r="I13" i="59"/>
  <c r="J12" i="59"/>
  <c r="I12" i="59"/>
  <c r="J11" i="59"/>
  <c r="I11" i="59"/>
  <c r="J10" i="59"/>
  <c r="I10" i="59"/>
  <c r="J9" i="59"/>
  <c r="I9" i="59"/>
  <c r="J8" i="59"/>
  <c r="I8" i="59"/>
  <c r="J7" i="59"/>
  <c r="I7" i="59"/>
  <c r="J6" i="59"/>
  <c r="I6" i="59"/>
  <c r="I16" i="60" l="1"/>
  <c r="J16" i="59"/>
  <c r="J15" i="56"/>
  <c r="H28" i="3"/>
  <c r="H18" i="3"/>
  <c r="H11" i="3"/>
  <c r="I15" i="57" l="1"/>
  <c r="H15" i="57"/>
  <c r="I15" i="56"/>
  <c r="I14" i="57"/>
  <c r="H14" i="57"/>
  <c r="I13" i="57"/>
  <c r="H13" i="57"/>
  <c r="I12" i="57"/>
  <c r="H12" i="57"/>
  <c r="I11" i="57"/>
  <c r="H11" i="57"/>
  <c r="I10" i="57"/>
  <c r="H10" i="57"/>
  <c r="H9" i="57"/>
  <c r="I9" i="57" s="1"/>
  <c r="H8" i="57"/>
  <c r="I8" i="57" s="1"/>
  <c r="I7" i="57"/>
  <c r="H7" i="57"/>
  <c r="H6" i="57"/>
  <c r="I6" i="57" s="1"/>
  <c r="J14" i="56"/>
  <c r="I14" i="56"/>
  <c r="J13" i="56"/>
  <c r="I13" i="56"/>
  <c r="J12" i="56"/>
  <c r="I12" i="56"/>
  <c r="J11" i="56"/>
  <c r="I11" i="56"/>
  <c r="J10" i="56"/>
  <c r="I10" i="56"/>
  <c r="J9" i="56"/>
  <c r="I9" i="56"/>
  <c r="J8" i="56"/>
  <c r="I8" i="56"/>
  <c r="J7" i="56"/>
  <c r="I7" i="56"/>
  <c r="J6" i="56"/>
  <c r="I6" i="56"/>
  <c r="I16" i="57" l="1"/>
  <c r="J16" i="56"/>
  <c r="I15" i="55"/>
  <c r="H15" i="55"/>
  <c r="I14" i="55"/>
  <c r="H14" i="55"/>
  <c r="I13" i="55"/>
  <c r="H13" i="55"/>
  <c r="I12" i="55"/>
  <c r="H12" i="55"/>
  <c r="I11" i="55"/>
  <c r="H11" i="55"/>
  <c r="I10" i="55"/>
  <c r="H10" i="55"/>
  <c r="I9" i="55"/>
  <c r="H9" i="55"/>
  <c r="I8" i="55"/>
  <c r="H8" i="55"/>
  <c r="I7" i="55"/>
  <c r="H7" i="55"/>
  <c r="I6" i="55"/>
  <c r="H6" i="55"/>
  <c r="I15" i="54"/>
  <c r="J15" i="54" s="1"/>
  <c r="J14" i="54"/>
  <c r="I14" i="54"/>
  <c r="I13" i="54"/>
  <c r="J13" i="54" s="1"/>
  <c r="I12" i="54"/>
  <c r="J12" i="54" s="1"/>
  <c r="I11" i="54"/>
  <c r="J11" i="54" s="1"/>
  <c r="J10" i="54"/>
  <c r="I10" i="54"/>
  <c r="I9" i="54"/>
  <c r="J9" i="54" s="1"/>
  <c r="J8" i="54"/>
  <c r="I8" i="54"/>
  <c r="J7" i="54"/>
  <c r="I7" i="54"/>
  <c r="J6" i="54"/>
  <c r="I6" i="54"/>
  <c r="H14" i="3" l="1"/>
  <c r="H17" i="3"/>
  <c r="H7" i="3"/>
  <c r="H10" i="3"/>
  <c r="H27" i="3"/>
  <c r="H24" i="3"/>
  <c r="H21" i="3"/>
  <c r="I16" i="55"/>
  <c r="J16" i="54"/>
  <c r="I15" i="52"/>
  <c r="I15" i="53"/>
  <c r="H15" i="53" l="1"/>
  <c r="I14" i="53"/>
  <c r="H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H7" i="53"/>
  <c r="I6" i="53"/>
  <c r="H6" i="53"/>
  <c r="J15" i="52"/>
  <c r="I14" i="52"/>
  <c r="I13" i="52"/>
  <c r="I12" i="52"/>
  <c r="I11" i="52"/>
  <c r="I10" i="52"/>
  <c r="I9" i="52"/>
  <c r="I16" i="53" l="1"/>
  <c r="J14" i="52"/>
  <c r="J13" i="52"/>
  <c r="J12" i="52"/>
  <c r="J11" i="52"/>
  <c r="J10" i="52"/>
  <c r="J9" i="52"/>
  <c r="I8" i="52"/>
  <c r="J8" i="52" s="1"/>
  <c r="I7" i="52"/>
  <c r="J7" i="52" s="1"/>
  <c r="I6" i="52"/>
  <c r="J6" i="52" s="1"/>
  <c r="J16" i="52" l="1"/>
  <c r="I14" i="50"/>
  <c r="I14" i="51" l="1"/>
  <c r="J14" i="51" s="1"/>
  <c r="I13" i="51"/>
  <c r="J13" i="51" s="1"/>
  <c r="I12" i="51"/>
  <c r="J12" i="51" s="1"/>
  <c r="J11" i="51"/>
  <c r="I11" i="51"/>
  <c r="I10" i="51"/>
  <c r="J10" i="51" s="1"/>
  <c r="I9" i="51"/>
  <c r="J9" i="51" s="1"/>
  <c r="I8" i="51"/>
  <c r="J8" i="51" s="1"/>
  <c r="I7" i="51"/>
  <c r="J7" i="51" s="1"/>
  <c r="I6" i="51"/>
  <c r="J6" i="51" s="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H19" i="3" l="1"/>
  <c r="H29" i="3"/>
  <c r="H22" i="3"/>
  <c r="H15" i="3"/>
  <c r="H25" i="3"/>
  <c r="H8" i="3"/>
  <c r="I8" i="3" s="1"/>
  <c r="H12" i="3"/>
  <c r="I25" i="3" l="1"/>
  <c r="I29" i="3"/>
  <c r="I22" i="3"/>
  <c r="I10" i="3"/>
  <c r="I12" i="3"/>
  <c r="I21" i="3"/>
  <c r="I24" i="3"/>
  <c r="I17" i="3"/>
  <c r="I14" i="3"/>
  <c r="I27" i="3"/>
  <c r="I7" i="3"/>
  <c r="I15" i="3"/>
  <c r="I19" i="3"/>
  <c r="I28" i="3"/>
  <c r="I18" i="3"/>
  <c r="I11" i="3"/>
</calcChain>
</file>

<file path=xl/sharedStrings.xml><?xml version="1.0" encoding="utf-8"?>
<sst xmlns="http://schemas.openxmlformats.org/spreadsheetml/2006/main" count="1134" uniqueCount="288">
  <si>
    <t>Výsledek hospodaření běžného účetního období</t>
  </si>
  <si>
    <t xml:space="preserve">Pasiva celkem </t>
  </si>
  <si>
    <t>Cizí zdroje</t>
  </si>
  <si>
    <t>Rezervy</t>
  </si>
  <si>
    <t xml:space="preserve">Oběžná aktiva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</si>
  <si>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</si>
  <si>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</si>
  <si>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</si>
  <si>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</si>
  <si>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</si>
  <si>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001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</si>
  <si>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</si>
  <si>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</si>
  <si>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</si>
  <si>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</si>
  <si>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</si>
  <si>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</si>
  <si>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</si>
  <si>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</si>
  <si>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</si>
  <si>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</si>
  <si>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</si>
  <si>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</si>
  <si>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</si>
  <si>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04</t>
  </si>
  <si>
    <t>02</t>
  </si>
  <si>
    <t>Výkonová spotřeba</t>
  </si>
  <si>
    <t>08</t>
  </si>
  <si>
    <t>18</t>
  </si>
  <si>
    <t>25</t>
  </si>
  <si>
    <t>30</t>
  </si>
  <si>
    <t>43</t>
  </si>
  <si>
    <t>ukazatel</t>
  </si>
  <si>
    <t>výsledek ukazatele</t>
  </si>
  <si>
    <t>Dlouhodobá rentabilita</t>
  </si>
  <si>
    <t>Aktiva celkem</t>
  </si>
  <si>
    <t>č.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</si>
  <si>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</si>
  <si>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</si>
  <si>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</si>
  <si>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</si>
  <si>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</si>
  <si>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</si>
  <si>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</si>
  <si>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</si>
  <si>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</si>
  <si>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</si>
  <si>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</si>
  <si>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</si>
  <si>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</si>
  <si>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</si>
  <si>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</si>
  <si>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</si>
  <si>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</si>
  <si>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</si>
  <si>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</si>
  <si>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</si>
  <si>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</si>
  <si>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</si>
  <si>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</si>
  <si>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</si>
  <si>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</si>
  <si>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</si>
  <si>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</si>
  <si>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</si>
  <si>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</si>
  <si>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</si>
  <si>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</si>
  <si>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</si>
  <si>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</si>
  <si>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</si>
  <si>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</si>
  <si>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</si>
  <si>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</si>
  <si>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</si>
  <si>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</si>
  <si>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</si>
  <si>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</si>
  <si>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</si>
  <si>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</si>
  <si>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</si>
  <si>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</si>
  <si>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</si>
  <si>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</si>
  <si>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</si>
  <si>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</si>
  <si>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</si>
  <si>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</si>
  <si>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</si>
  <si>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</si>
  <si>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</si>
  <si>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</si>
  <si>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</si>
  <si>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</si>
  <si>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</si>
  <si>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</si>
  <si>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</si>
  <si>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</si>
  <si>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105</t>
  </si>
  <si>
    <t>121</t>
  </si>
  <si>
    <t>Hmotný majetek</t>
  </si>
  <si>
    <t>Dlouhodobý majetek</t>
  </si>
  <si>
    <t>003</t>
  </si>
  <si>
    <t>Pohotová likvidita (L2)</t>
  </si>
  <si>
    <t>Investiční aktivita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</si>
  <si>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</si>
  <si>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</si>
  <si>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</si>
  <si>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</si>
  <si>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 xml:space="preserve">Dluhy včetně přijatých úvěrů a zápůjček </t>
  </si>
  <si>
    <t>Fondy ze zisku</t>
  </si>
  <si>
    <t>B.</t>
  </si>
  <si>
    <t xml:space="preserve">C. </t>
  </si>
  <si>
    <t>C. I.</t>
  </si>
  <si>
    <t xml:space="preserve">C. IV. </t>
  </si>
  <si>
    <t xml:space="preserve">A. III. </t>
  </si>
  <si>
    <t xml:space="preserve">A. IV. </t>
  </si>
  <si>
    <t xml:space="preserve">B. </t>
  </si>
  <si>
    <t xml:space="preserve">II. </t>
  </si>
  <si>
    <t>***</t>
  </si>
  <si>
    <t>*</t>
  </si>
  <si>
    <t xml:space="preserve">označení 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</si>
  <si>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</si>
  <si>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</si>
  <si>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</si>
  <si>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</si>
  <si>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</si>
  <si>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</si>
  <si>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</si>
  <si>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</si>
  <si>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</si>
  <si>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</si>
  <si>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</si>
  <si>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</si>
  <si>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</si>
  <si>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</si>
  <si>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</si>
  <si>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</si>
  <si>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</si>
  <si>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</si>
  <si>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</si>
  <si>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</si>
  <si>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</si>
  <si>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</si>
  <si>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</si>
  <si>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</si>
  <si>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</si>
  <si>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</si>
  <si>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</si>
  <si>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</si>
  <si>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</si>
  <si>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</si>
  <si>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</si>
  <si>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</si>
  <si>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</si>
  <si>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</si>
  <si>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</si>
  <si>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</si>
  <si>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</si>
  <si>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</si>
  <si>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</si>
  <si>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</si>
  <si>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</si>
  <si>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</si>
  <si>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</si>
  <si>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</si>
  <si>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</si>
  <si>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</si>
  <si>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</si>
  <si>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</si>
  <si>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</si>
  <si>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</si>
  <si>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</si>
  <si>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</si>
  <si>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</si>
  <si>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</si>
  <si>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</si>
  <si>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</si>
  <si>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</si>
  <si>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</si>
  <si>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</si>
  <si>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</si>
  <si>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</si>
  <si>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</si>
  <si>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</si>
  <si>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</si>
  <si>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</si>
  <si>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</si>
  <si>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</si>
  <si>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</si>
  <si>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</si>
  <si>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</si>
  <si>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</si>
  <si>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</si>
  <si>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</si>
  <si>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</si>
  <si>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</si>
  <si>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</si>
  <si>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Výsledek se týká subjektu, který prokazuje finanční zdraví</t>
  </si>
  <si>
    <t>do (včetně)</t>
  </si>
  <si>
    <t>Výsledek ukazatelů za rok 2017</t>
  </si>
  <si>
    <t>Počet bodů celkem za rok 2017</t>
  </si>
  <si>
    <t>Pohledávky včetně poskytnutých úvěrů a zápůjček</t>
  </si>
  <si>
    <t>Stálá aktiva</t>
  </si>
  <si>
    <t xml:space="preserve">C. II. 3. </t>
  </si>
  <si>
    <t>Prodaný materiál</t>
  </si>
  <si>
    <t>Výsledek ukazatelů za rok 2018</t>
  </si>
  <si>
    <t>Počet bodů celkem za rok 2018</t>
  </si>
  <si>
    <t>072</t>
  </si>
  <si>
    <t>075</t>
  </si>
  <si>
    <t>082</t>
  </si>
  <si>
    <t>096</t>
  </si>
  <si>
    <t>124</t>
  </si>
  <si>
    <t>126</t>
  </si>
  <si>
    <t>130</t>
  </si>
  <si>
    <t>138</t>
  </si>
  <si>
    <t>142</t>
  </si>
  <si>
    <t>144</t>
  </si>
  <si>
    <t>147</t>
  </si>
  <si>
    <t xml:space="preserve"> 2018-DE, 2017-DE </t>
  </si>
  <si>
    <t xml:space="preserve"> 2018-ÚČ, 2017-DE </t>
  </si>
  <si>
    <t>za účetnictví roky 2018, 2017</t>
  </si>
  <si>
    <t>za účetnictví rok 2018 a daňovou evidenci rok 2017</t>
  </si>
  <si>
    <t xml:space="preserve">Rozvaha </t>
  </si>
  <si>
    <t xml:space="preserve">Výkaz zisku a ztráty </t>
  </si>
  <si>
    <t>Přiznání k dani z příjmů fyzických osob 2018</t>
  </si>
  <si>
    <t>Přiznání k dani z příjmů fyzických osob 2017</t>
  </si>
  <si>
    <t>Přiznání k dani z příjmů fyzických osob 2016</t>
  </si>
  <si>
    <t>z přiznání k dani z příjmů fyzických osob u žadatelů s daňovou evidencí</t>
  </si>
  <si>
    <t xml:space="preserve">nehmotný majetek, cenné papíry a peněžní vklady, ostatní majetek). </t>
  </si>
  <si>
    <t>Výsledek ukazatelů za rok 2019</t>
  </si>
  <si>
    <t>Počet bodů celkem za rok 2019</t>
  </si>
  <si>
    <t>Přiznání k dani z příjmů fyzických osob 2019</t>
  </si>
  <si>
    <t>2019-ÚČ, 2018-ÚČ, 2017-ÚČ</t>
  </si>
  <si>
    <t xml:space="preserve"> 2018-ÚČ, 2017-ÚČ </t>
  </si>
  <si>
    <t>2019-DE, 2018-DE, 2017-DE</t>
  </si>
  <si>
    <t xml:space="preserve"> 2019-DE, 2018-DE </t>
  </si>
  <si>
    <t>2019-ÚČ, 2018-ÚČ, 2017-DE</t>
  </si>
  <si>
    <t>2019-ÚČ, 2018-DE, 2017-DE</t>
  </si>
  <si>
    <t xml:space="preserve"> 2019-ÚČ, 2018-DE </t>
  </si>
  <si>
    <t>za účetnictví roky 2019, 2018, 2017</t>
  </si>
  <si>
    <t>za účetnictví roky 2019, 2018</t>
  </si>
  <si>
    <t>za daňovou evidenci roky 2019, 2018, 2017</t>
  </si>
  <si>
    <t xml:space="preserve">za daňovou evidenci roky 2019, 2018 </t>
  </si>
  <si>
    <t>za účetnictví rok 2019 a daňovou evidenci roky 2018, 2017</t>
  </si>
  <si>
    <t>za účetnictví rok 2019 a daňovou evidenci rok 2018</t>
  </si>
  <si>
    <t>1. Výpočet dílčího základu daně z příjmů ze</t>
  </si>
  <si>
    <t xml:space="preserve">samostatné činnosti </t>
  </si>
  <si>
    <t>Výsledek ukazatelů za rok 2020</t>
  </si>
  <si>
    <t>Počet bodů celkem za rok 2020</t>
  </si>
  <si>
    <t>Přiznání k dani z příjmů fyzických osob 2020</t>
  </si>
  <si>
    <t>2020-ÚČ, 2019-ÚČ, 2018-ÚČ</t>
  </si>
  <si>
    <t>2020-ÚČ, 2019-ÚČ</t>
  </si>
  <si>
    <t xml:space="preserve"> 2019-ÚČ, 2018-ÚČ </t>
  </si>
  <si>
    <t>2020-DE, 2019-DE, 2018-DE</t>
  </si>
  <si>
    <t xml:space="preserve"> 2020-DE, 2019-DE </t>
  </si>
  <si>
    <t>2020-ÚČ, 2019-ÚČ, 2018-DE</t>
  </si>
  <si>
    <t>2020-ÚČ, 2019-DE, 2018-DE</t>
  </si>
  <si>
    <t xml:space="preserve"> 2020-ÚČ, 2019-DE </t>
  </si>
  <si>
    <t>za účetnictví roky 2020, 2019, 2018</t>
  </si>
  <si>
    <t xml:space="preserve">za účetnictví roky 2020, 2019 </t>
  </si>
  <si>
    <t>za daňovou evidenci roky 2020, 2019, 2018</t>
  </si>
  <si>
    <t xml:space="preserve">za daňovou evidenci roky 2020, 2019 </t>
  </si>
  <si>
    <t xml:space="preserve">za daňovou evidenci roky 2018, 2017 </t>
  </si>
  <si>
    <t>za účetnictví roky 2020, 2019 a daňovou evidenci rok 2018</t>
  </si>
  <si>
    <t>za účetnictví rok 2020 a daňovou evidenci roky 2019, 2018</t>
  </si>
  <si>
    <t>za účetnictví rok 2020 a daňovou evidenci rok 2019</t>
  </si>
  <si>
    <t>za účetnictví roky 2019, 2018 a daňovou evidenci rok 2017</t>
  </si>
  <si>
    <t>dle příslušných roků (lze i např.: rok 2019 - daňová evidence a roky 2020, 2021 - účetnictví, tj. žadatel přešel z</t>
  </si>
  <si>
    <t xml:space="preserve">Pokud je např. finanční zdraví hodnoceno za období 2021, 2020 a 2019, je nutné ještě vyplnit informace o dl. </t>
  </si>
  <si>
    <t>majetku za předchozí období 2018 (účetnictví: stálá aktiva, daňová evidence: hmotný majetek, dlouhodobý</t>
  </si>
  <si>
    <t>2021-DE, 2020-DE, 2019-DE</t>
  </si>
  <si>
    <t>za daňovou evidenci roky 2021, 2020, 2019</t>
  </si>
  <si>
    <t xml:space="preserve"> 2021-DE, 2020-DE </t>
  </si>
  <si>
    <t xml:space="preserve">za daňovou evidenci roky 2021, 2020 </t>
  </si>
  <si>
    <t>2021-ÚČ, 2020-ÚČ</t>
  </si>
  <si>
    <t xml:space="preserve">za účetnictví roky 2021, 2020 </t>
  </si>
  <si>
    <t>2021-ÚČ, 2020-ÚČ, 2019-ÚČ</t>
  </si>
  <si>
    <t>za účetnictví roky 2021, 2020, 2019</t>
  </si>
  <si>
    <t xml:space="preserve"> 2021-ÚČ, 2020-DE </t>
  </si>
  <si>
    <t>za účetnictví rok 2021 a daňovou evidenci rok 2020</t>
  </si>
  <si>
    <t>2021-ÚČ, 2020-DE, 2019-DE</t>
  </si>
  <si>
    <t>za účetnictví rok 2021 a daňovou evidenci roky 2020, 2019</t>
  </si>
  <si>
    <t>2021-ÚČ, 2020-ÚČ, 2019-DE</t>
  </si>
  <si>
    <t>za účetnictví roky 2021, 2020 a daňovou evidenci rok 2019</t>
  </si>
  <si>
    <t>Přiznání k dani z příjmů fyzických osob 2021</t>
  </si>
  <si>
    <t>Výsledek ukazatelů za rok 2021</t>
  </si>
  <si>
    <t>Počet bodů celkem za rok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</si>
</sst>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204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  <xf numFmtId="0" fontId="3" fillId="0" borderId="28" xfId="0" applyFont="1" applyBorder="1" applyAlignment="1">
      <alignment horizontal="left" indent="3"/>
    </xf>
    <xf numFmtId="49" fontId="3" fillId="0" borderId="29" xfId="0" applyNumberFormat="1" applyFont="1" applyBorder="1" applyAlignment="1">
      <alignment horizontal="left" vertical="top"/>
    </xf>
    <xf numFmtId="49" fontId="6" fillId="0" borderId="0" xfId="0" applyNumberFormat="1" applyFont="1" applyFill="1" applyBorder="1"/>
    <xf numFmtId="0" fontId="6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3" fontId="3" fillId="0" borderId="0" xfId="0" applyNumberFormat="1" applyFont="1" applyAlignment="1">
      <alignment horizontal="right" vertical="top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81E04"/>
      <color rgb="FF034A31"/>
      <color rgb="FF9AB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5" name="Line 3"/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U47"/>
  <sheetViews>
    <sheetView tabSelected="1" zoomScale="75" zoomScaleNormal="75" zoomScaleSheetLayoutView="75" workbookViewId="0">
      <selection activeCell="D3" sqref="D3"/>
    </sheetView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17.42578125" customWidth="1"/>
    <col min="6" max="7" width="7.85546875" customWidth="1"/>
    <col min="8" max="8" width="7.7109375" customWidth="1"/>
    <col min="9" max="9" width="8" customWidth="1"/>
    <col min="10" max="10" width="21" customWidth="1"/>
    <col min="11" max="11" width="7.85546875" customWidth="1"/>
    <col min="12" max="12" width="24.5703125" customWidth="1"/>
    <col min="13" max="13" width="7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7"/>
      <c r="B2" s="71"/>
      <c r="C2" s="72"/>
      <c r="D2" s="72"/>
      <c r="E2" s="72"/>
      <c r="F2" s="73"/>
      <c r="G2" s="74"/>
      <c r="H2" s="75"/>
      <c r="I2" s="76"/>
      <c r="J2" s="72"/>
      <c r="K2" s="72"/>
      <c r="L2" s="72"/>
      <c r="M2" s="77"/>
      <c r="N2" s="7"/>
      <c r="O2" s="7"/>
      <c r="P2" s="7"/>
      <c r="Q2" s="7"/>
      <c r="R2" s="7"/>
      <c r="S2" s="7"/>
      <c r="T2" s="7"/>
      <c r="U2" s="8"/>
    </row>
    <row r="3" spans="1:21" ht="18" x14ac:dyDescent="0.25">
      <c r="A3" s="7"/>
      <c r="B3" s="91"/>
      <c r="C3" s="55"/>
      <c r="D3" s="55"/>
      <c r="E3" s="55"/>
      <c r="F3" s="78" t="s">
        <v>84</v>
      </c>
      <c r="G3" s="79"/>
      <c r="H3" s="79"/>
      <c r="I3" s="80"/>
      <c r="J3" s="56"/>
      <c r="K3" s="56"/>
      <c r="L3" s="56"/>
      <c r="M3" s="81"/>
      <c r="N3" s="7"/>
      <c r="O3" s="7"/>
      <c r="P3" s="7"/>
      <c r="Q3" s="7"/>
      <c r="R3" s="7"/>
      <c r="S3" s="7"/>
      <c r="T3" s="7"/>
      <c r="U3" s="8"/>
    </row>
    <row r="4" spans="1:21" ht="14.25" x14ac:dyDescent="0.2">
      <c r="A4" s="7"/>
      <c r="B4" s="82"/>
      <c r="C4" s="10"/>
      <c r="D4" s="10"/>
      <c r="E4" s="10"/>
      <c r="F4" s="10"/>
      <c r="G4" s="10"/>
      <c r="H4" s="10"/>
      <c r="I4" s="10"/>
      <c r="J4" s="10"/>
      <c r="K4" s="10"/>
      <c r="L4" s="10"/>
      <c r="M4" s="83"/>
      <c r="N4" s="7"/>
      <c r="O4" s="7"/>
      <c r="P4" s="7"/>
      <c r="Q4" s="7"/>
      <c r="R4" s="7"/>
      <c r="S4" s="7"/>
      <c r="T4" s="7"/>
      <c r="U4" s="8"/>
    </row>
    <row r="5" spans="1:21" ht="14.25" x14ac:dyDescent="0.2">
      <c r="A5" s="14"/>
      <c r="B5" s="84"/>
      <c r="C5" s="85" t="s">
        <v>95</v>
      </c>
      <c r="D5" s="85"/>
      <c r="E5" s="85"/>
      <c r="F5" s="85"/>
      <c r="G5" s="85"/>
      <c r="H5" s="85"/>
      <c r="I5" s="85"/>
      <c r="J5" s="85"/>
      <c r="K5" s="85"/>
      <c r="L5" s="85"/>
      <c r="M5" s="86"/>
      <c r="N5" s="14"/>
      <c r="O5" s="14"/>
      <c r="P5" s="14"/>
      <c r="Q5" s="14"/>
      <c r="R5" s="14"/>
      <c r="S5" s="14"/>
      <c r="T5" s="7"/>
      <c r="U5" s="8"/>
    </row>
    <row r="6" spans="1:21" ht="14.25" x14ac:dyDescent="0.2">
      <c r="A6" s="14"/>
      <c r="B6" s="84"/>
      <c r="C6" s="85" t="s">
        <v>228</v>
      </c>
      <c r="D6" s="85"/>
      <c r="E6" s="85"/>
      <c r="F6" s="85"/>
      <c r="G6" s="85"/>
      <c r="H6" s="85"/>
      <c r="I6" s="85"/>
      <c r="J6" s="85"/>
      <c r="K6" s="85"/>
      <c r="L6" s="85"/>
      <c r="M6" s="86"/>
      <c r="N6" s="14"/>
      <c r="O6" s="14"/>
      <c r="P6" s="14"/>
      <c r="Q6" s="14"/>
      <c r="R6" s="14"/>
      <c r="S6" s="14"/>
      <c r="T6" s="7"/>
      <c r="U6" s="8"/>
    </row>
    <row r="7" spans="1:21" ht="14.25" x14ac:dyDescent="0.2">
      <c r="A7" s="14"/>
      <c r="B7" s="84"/>
      <c r="C7" s="85"/>
      <c r="D7" s="85"/>
      <c r="E7" s="85"/>
      <c r="F7" s="85"/>
      <c r="G7" s="85"/>
      <c r="H7" s="85"/>
      <c r="I7" s="85"/>
      <c r="J7" s="85"/>
      <c r="K7" s="85"/>
      <c r="L7" s="85"/>
      <c r="M7" s="86"/>
      <c r="N7" s="14"/>
      <c r="O7" s="14"/>
      <c r="P7" s="14"/>
      <c r="Q7" s="14"/>
      <c r="R7" s="14"/>
      <c r="S7" s="14"/>
      <c r="T7" s="7"/>
      <c r="U7" s="8"/>
    </row>
    <row r="8" spans="1:21" ht="14.25" x14ac:dyDescent="0.2">
      <c r="A8" s="14"/>
      <c r="B8" s="84"/>
      <c r="C8" s="85" t="s">
        <v>197</v>
      </c>
      <c r="D8" s="85"/>
      <c r="E8" s="85"/>
      <c r="F8" s="85"/>
      <c r="G8" s="85"/>
      <c r="H8" s="85"/>
      <c r="I8" s="85"/>
      <c r="J8" s="85"/>
      <c r="K8" s="85"/>
      <c r="L8" s="85"/>
      <c r="M8" s="86"/>
      <c r="N8" s="14"/>
      <c r="O8" s="14"/>
      <c r="P8" s="14"/>
      <c r="Q8" s="14"/>
      <c r="R8" s="14"/>
      <c r="S8" s="14"/>
      <c r="T8" s="7"/>
      <c r="U8" s="8"/>
    </row>
    <row r="9" spans="1:21" ht="14.25" x14ac:dyDescent="0.2">
      <c r="A9" s="14"/>
      <c r="B9" s="84"/>
      <c r="C9" s="70" t="s">
        <v>195</v>
      </c>
      <c r="D9" s="28"/>
      <c r="E9" s="28"/>
      <c r="F9" s="28"/>
      <c r="G9" s="28"/>
      <c r="H9" s="28"/>
      <c r="I9" s="28"/>
      <c r="J9" s="28"/>
      <c r="K9" s="28"/>
      <c r="L9" s="28"/>
      <c r="M9" s="87"/>
      <c r="N9" s="31"/>
      <c r="O9" s="31"/>
      <c r="P9" s="31"/>
      <c r="Q9" s="14"/>
      <c r="R9" s="14"/>
      <c r="S9" s="14"/>
      <c r="T9" s="7"/>
      <c r="U9" s="8"/>
    </row>
    <row r="10" spans="1:21" ht="14.25" x14ac:dyDescent="0.2">
      <c r="A10" s="14"/>
      <c r="B10" s="84"/>
      <c r="C10" s="70" t="s">
        <v>196</v>
      </c>
      <c r="D10" s="28"/>
      <c r="E10" s="28"/>
      <c r="F10" s="28"/>
      <c r="G10" s="28"/>
      <c r="H10" s="28"/>
      <c r="I10" s="28"/>
      <c r="J10" s="28"/>
      <c r="K10" s="28"/>
      <c r="L10" s="28"/>
      <c r="M10" s="87"/>
      <c r="N10" s="31"/>
      <c r="O10" s="31"/>
      <c r="P10" s="31"/>
      <c r="Q10" s="14"/>
      <c r="R10" s="14"/>
      <c r="S10" s="14"/>
      <c r="T10" s="7"/>
      <c r="U10" s="8"/>
    </row>
    <row r="11" spans="1:21" ht="14.25" x14ac:dyDescent="0.2">
      <c r="A11" s="14"/>
      <c r="B11" s="84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6"/>
      <c r="N11" s="14"/>
      <c r="O11" s="14"/>
      <c r="P11" s="14"/>
      <c r="Q11" s="14"/>
      <c r="R11" s="14"/>
      <c r="S11" s="14"/>
      <c r="T11" s="7"/>
      <c r="U11" s="8"/>
    </row>
    <row r="12" spans="1:21" ht="14.25" x14ac:dyDescent="0.2">
      <c r="A12" s="14"/>
      <c r="B12" s="84"/>
      <c r="C12" s="88" t="s">
        <v>50</v>
      </c>
      <c r="D12" s="88"/>
      <c r="E12" s="85"/>
      <c r="F12" s="85"/>
      <c r="G12" s="85"/>
      <c r="H12" s="85"/>
      <c r="I12" s="85"/>
      <c r="J12" s="85"/>
      <c r="K12" s="85"/>
      <c r="L12" s="85"/>
      <c r="M12" s="86"/>
      <c r="N12" s="14"/>
      <c r="O12" s="14"/>
      <c r="P12" s="14"/>
      <c r="Q12" s="14"/>
      <c r="R12" s="14"/>
      <c r="S12" s="14"/>
      <c r="T12" s="7"/>
      <c r="U12" s="8"/>
    </row>
    <row r="13" spans="1:21" ht="14.25" x14ac:dyDescent="0.2">
      <c r="A13" s="14"/>
      <c r="B13" s="84"/>
      <c r="C13" s="88" t="s">
        <v>81</v>
      </c>
      <c r="D13" s="88"/>
      <c r="E13" s="85"/>
      <c r="F13" s="85"/>
      <c r="G13" s="85"/>
      <c r="H13" s="85"/>
      <c r="I13" s="85"/>
      <c r="J13" s="101" t="s">
        <v>78</v>
      </c>
      <c r="K13" s="85" t="s">
        <v>82</v>
      </c>
      <c r="L13" s="102" t="s">
        <v>96</v>
      </c>
      <c r="M13" s="89"/>
      <c r="O13" s="14"/>
      <c r="P13" s="14"/>
      <c r="Q13" s="14"/>
      <c r="R13" s="14"/>
      <c r="S13" s="14"/>
      <c r="T13" s="7"/>
      <c r="U13" s="8"/>
    </row>
    <row r="14" spans="1:21" ht="14.25" x14ac:dyDescent="0.2">
      <c r="A14" s="14"/>
      <c r="B14" s="84"/>
      <c r="C14" s="88" t="s">
        <v>268</v>
      </c>
      <c r="D14" s="88"/>
      <c r="E14" s="85"/>
      <c r="F14" s="85"/>
      <c r="G14" s="85"/>
      <c r="H14" s="85"/>
      <c r="I14" s="85"/>
      <c r="J14" s="85"/>
      <c r="K14" s="85"/>
      <c r="L14" s="85"/>
      <c r="M14" s="86"/>
      <c r="N14" s="14"/>
      <c r="O14" s="14"/>
      <c r="P14" s="14"/>
      <c r="Q14" s="14"/>
      <c r="R14" s="14"/>
      <c r="S14" s="14"/>
      <c r="T14" s="7"/>
      <c r="U14" s="8"/>
    </row>
    <row r="15" spans="1:21" ht="14.25" x14ac:dyDescent="0.2">
      <c r="A15" s="14"/>
      <c r="B15" s="84"/>
      <c r="C15" s="88" t="s">
        <v>97</v>
      </c>
      <c r="D15" s="88"/>
      <c r="E15" s="85"/>
      <c r="F15" s="85"/>
      <c r="G15" s="85"/>
      <c r="H15" s="85"/>
      <c r="I15" s="85"/>
      <c r="J15" s="85"/>
      <c r="K15" s="85"/>
      <c r="L15" s="85"/>
      <c r="M15" s="86"/>
      <c r="N15" s="14"/>
      <c r="O15" s="14"/>
      <c r="P15" s="14"/>
      <c r="Q15" s="14"/>
      <c r="R15" s="14"/>
      <c r="S15" s="14"/>
      <c r="T15" s="7"/>
      <c r="U15" s="8"/>
    </row>
    <row r="16" spans="1:21" ht="14.25" x14ac:dyDescent="0.2">
      <c r="A16" s="14"/>
      <c r="B16" s="84"/>
      <c r="C16" s="191" t="s">
        <v>269</v>
      </c>
      <c r="M16" s="86"/>
      <c r="N16" s="14"/>
      <c r="O16" s="14"/>
      <c r="P16" s="14"/>
      <c r="Q16" s="14"/>
      <c r="R16" s="14"/>
      <c r="S16" s="14"/>
      <c r="T16" s="7"/>
      <c r="U16" s="8"/>
    </row>
    <row r="17" spans="1:21" ht="14.25" x14ac:dyDescent="0.2">
      <c r="A17" s="14"/>
      <c r="B17" s="84"/>
      <c r="C17" s="192" t="s">
        <v>270</v>
      </c>
      <c r="M17" s="86"/>
      <c r="N17" s="14"/>
      <c r="O17" s="14"/>
      <c r="P17" s="14"/>
      <c r="Q17" s="14"/>
      <c r="R17" s="14"/>
      <c r="S17" s="14"/>
      <c r="T17" s="7"/>
      <c r="U17" s="8"/>
    </row>
    <row r="18" spans="1:21" ht="14.25" x14ac:dyDescent="0.2">
      <c r="A18" s="14"/>
      <c r="B18" s="84"/>
      <c r="C18" s="192" t="s">
        <v>229</v>
      </c>
      <c r="M18" s="89"/>
      <c r="N18" s="14"/>
      <c r="O18" s="14"/>
      <c r="P18" s="14"/>
      <c r="Q18" s="14"/>
      <c r="R18" s="14"/>
      <c r="S18" s="14"/>
      <c r="T18" s="7"/>
      <c r="U18" s="8"/>
    </row>
    <row r="19" spans="1:21" ht="14.25" x14ac:dyDescent="0.2">
      <c r="B19" s="84"/>
      <c r="M19" s="89"/>
    </row>
    <row r="20" spans="1:21" ht="14.25" x14ac:dyDescent="0.2">
      <c r="A20" s="14"/>
      <c r="B20" s="84"/>
      <c r="C20" s="88" t="s">
        <v>108</v>
      </c>
      <c r="D20" s="88"/>
      <c r="E20" s="85"/>
      <c r="F20" s="85"/>
      <c r="G20" s="85"/>
      <c r="H20" s="85"/>
      <c r="I20" s="85"/>
      <c r="J20" s="85"/>
      <c r="K20" s="85"/>
      <c r="L20" s="85"/>
      <c r="M20" s="86"/>
      <c r="N20" s="14"/>
      <c r="O20" s="14"/>
      <c r="P20" s="14"/>
      <c r="Q20" s="14"/>
      <c r="R20" s="14"/>
      <c r="S20" s="14"/>
      <c r="T20" s="7"/>
      <c r="U20" s="8"/>
    </row>
    <row r="21" spans="1:21" ht="14.25" x14ac:dyDescent="0.2">
      <c r="B21" s="84"/>
      <c r="C21" s="88" t="s">
        <v>83</v>
      </c>
      <c r="D21" s="90" t="s">
        <v>51</v>
      </c>
      <c r="E21" s="85"/>
      <c r="F21" s="85"/>
      <c r="G21" s="85"/>
      <c r="H21" s="85"/>
      <c r="I21" s="85"/>
      <c r="J21" s="85"/>
      <c r="K21" s="85"/>
      <c r="L21" s="85"/>
      <c r="M21" s="86"/>
    </row>
    <row r="22" spans="1:21" ht="14.25" x14ac:dyDescent="0.2">
      <c r="B22" s="84"/>
      <c r="M22" s="89"/>
    </row>
    <row r="23" spans="1:21" ht="15" thickBot="1" x14ac:dyDescent="0.25">
      <c r="A23" s="14"/>
      <c r="B23" s="92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4"/>
      <c r="N23" s="14"/>
      <c r="O23" s="14"/>
      <c r="P23" s="14"/>
      <c r="Q23" s="14"/>
      <c r="R23" s="14"/>
      <c r="S23" s="14"/>
      <c r="T23" s="7"/>
      <c r="U23" s="8"/>
    </row>
    <row r="24" spans="1:21" ht="15" thickTop="1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4.25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4.25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4.25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21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4.25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4.25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G45" sqref="G4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232</v>
      </c>
      <c r="C2" s="13"/>
      <c r="D2" s="165"/>
      <c r="E2" s="160"/>
      <c r="F2" s="13"/>
      <c r="G2" s="26" t="s">
        <v>230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100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89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90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202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88</v>
      </c>
      <c r="C13" s="16" t="s">
        <v>58</v>
      </c>
      <c r="D13" s="162"/>
      <c r="E13" s="160"/>
      <c r="F13" s="21">
        <v>8</v>
      </c>
      <c r="G13" s="19" t="s">
        <v>105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109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104</v>
      </c>
      <c r="H15" s="107" t="e">
        <f>(((D6+D7+D10+D13)-('2018-DE'!D6+'2018-DE'!D7+'2018-DE'!D10+'2018-DE'!D13)+D22)/('2018-DE'!D6+'2018-DE'!D7+'2018-DE'!D10+'2018-DE'!D13))*100</f>
        <v>#DIV/0!</v>
      </c>
      <c r="I15" s="108">
        <f>IF(AND((D6+D7+D10+D13)=0,D22=0,('2018-DE'!D6+'2018-DE'!D7+'2018-DE'!D10+'2018-DE'!D13)=0),0, IF(('2018-DE'!D6+'2018-DE'!D7+'2018-DE'!D10+'2018-DE'!D13)=0,3,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231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93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94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107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246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247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225</v>
      </c>
      <c r="C2" s="13"/>
      <c r="D2" s="165"/>
      <c r="E2" s="160"/>
      <c r="F2" s="13"/>
      <c r="G2" s="26" t="s">
        <v>206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100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89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90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202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88</v>
      </c>
      <c r="C13" s="16" t="s">
        <v>58</v>
      </c>
      <c r="D13" s="162"/>
      <c r="E13" s="160"/>
      <c r="F13" s="21">
        <v>8</v>
      </c>
      <c r="G13" s="19" t="s">
        <v>105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109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104</v>
      </c>
      <c r="H15" s="107" t="e">
        <f>(((D6+D7+D10+D13)-('2017-DE'!D6+'2017-DE'!D7+'2017-DE'!D10+'2017-DE'!D13)+D22)/('2017-DE'!D6+'2017-DE'!D7+'2017-DE'!D10+'2017-DE'!D13))*100</f>
        <v>#DIV/0!</v>
      </c>
      <c r="I15" s="108">
        <f>IF(AND((D6+D7+D10+D13)=0,D22=0,('2017-DE'!D6+'2017-DE'!D7+'2017-DE'!D10+'2017-DE'!D13)=0),0, IF(('2017-DE'!D6+'2017-DE'!D7+'2017-DE'!D10+'2017-DE'!D13)=0,3,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207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93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94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107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246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247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6" sqref="I16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226</v>
      </c>
      <c r="C2" s="13"/>
      <c r="D2" s="165"/>
      <c r="E2" s="160"/>
      <c r="F2" s="13"/>
      <c r="G2" s="26" t="s">
        <v>200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100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89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90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202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88</v>
      </c>
      <c r="C13" s="16" t="s">
        <v>58</v>
      </c>
      <c r="D13" s="162"/>
      <c r="E13" s="160"/>
      <c r="F13" s="21">
        <v>8</v>
      </c>
      <c r="G13" s="19" t="s">
        <v>105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109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104</v>
      </c>
      <c r="H15" s="107" t="e">
        <f>(((D6+D7+D10+D13)-('2016-DE'!D6+'2016-DE'!D7+'2016-DE'!D8+'2016-DE'!D9)+D22)/('2016-DE'!D6+'2016-DE'!D7+'2016-DE'!D8+'2016-DE'!D9))*100</f>
        <v>#DIV/0!</v>
      </c>
      <c r="I15" s="108">
        <f>IF(AND((D6+D7+D10+D13)=0,D22=0,('2016-DE'!D6+'2016-DE'!D7+'2016-DE'!D10+'2016-DE'!D13)=0),0, IF(('2016-DE'!D6+'2016-DE'!D7+'2016-DE'!D10+'2016-DE'!D13)=0,3,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201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93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94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107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246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247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69"/>
  <sheetViews>
    <sheetView zoomScale="75" zoomScaleNormal="75" workbookViewId="0">
      <selection activeCell="K53" sqref="K53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113"/>
      <c r="G1" s="113"/>
      <c r="H1" s="113"/>
      <c r="I1" s="113"/>
      <c r="J1" s="113"/>
      <c r="K1" s="8"/>
      <c r="L1" s="8"/>
    </row>
    <row r="2" spans="1:99" ht="14.25" x14ac:dyDescent="0.2">
      <c r="A2" s="8"/>
      <c r="B2" s="26" t="s">
        <v>227</v>
      </c>
      <c r="C2" s="13"/>
      <c r="D2" s="165"/>
      <c r="E2" s="160"/>
      <c r="F2" s="28"/>
      <c r="G2" s="59"/>
      <c r="H2" s="28"/>
      <c r="I2" s="28"/>
      <c r="J2" s="28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4.25" x14ac:dyDescent="0.2">
      <c r="A3" s="11"/>
      <c r="B3" s="58"/>
      <c r="C3" s="9"/>
      <c r="D3" s="171"/>
      <c r="E3" s="171"/>
      <c r="F3" s="28"/>
      <c r="G3" s="59"/>
      <c r="H3" s="28"/>
      <c r="I3" s="28"/>
      <c r="J3" s="28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Bot="1" x14ac:dyDescent="0.25">
      <c r="A4" s="8"/>
      <c r="B4" s="7"/>
      <c r="C4" s="7"/>
      <c r="D4" s="160"/>
      <c r="E4" s="160"/>
      <c r="F4" s="28"/>
      <c r="G4" s="28"/>
      <c r="H4" s="28"/>
      <c r="I4" s="28"/>
      <c r="J4" s="28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14"/>
      <c r="G5" s="114"/>
      <c r="H5" s="115"/>
      <c r="I5" s="116"/>
      <c r="J5" s="28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100</v>
      </c>
      <c r="C6" s="16" t="s">
        <v>53</v>
      </c>
      <c r="D6" s="162"/>
      <c r="E6" s="160"/>
      <c r="F6" s="111"/>
      <c r="G6" s="28"/>
      <c r="H6" s="110"/>
      <c r="I6" s="111"/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89</v>
      </c>
      <c r="C7" s="97"/>
      <c r="D7" s="162"/>
      <c r="E7" s="160"/>
      <c r="F7" s="111"/>
      <c r="G7" s="28"/>
      <c r="H7" s="110"/>
      <c r="I7" s="111"/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98" t="s">
        <v>90</v>
      </c>
      <c r="C8" s="97"/>
      <c r="D8" s="162"/>
      <c r="E8" s="160"/>
      <c r="F8" s="111"/>
      <c r="G8" s="28"/>
      <c r="H8" s="112"/>
      <c r="I8" s="111"/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5" thickBot="1" x14ac:dyDescent="0.25">
      <c r="A9" s="8"/>
      <c r="B9" s="17" t="s">
        <v>88</v>
      </c>
      <c r="C9" s="18" t="s">
        <v>58</v>
      </c>
      <c r="D9" s="164"/>
      <c r="E9" s="160"/>
      <c r="F9" s="111"/>
      <c r="G9" s="28"/>
      <c r="H9" s="110"/>
      <c r="I9" s="111"/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75" thickTop="1" x14ac:dyDescent="0.2">
      <c r="A10" s="8"/>
      <c r="B10" s="10"/>
      <c r="C10" s="27"/>
      <c r="D10" s="176"/>
      <c r="E10" s="160"/>
      <c r="F10" s="117"/>
      <c r="G10" s="118"/>
      <c r="H10" s="118"/>
      <c r="I10" s="114"/>
      <c r="J10" s="28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19"/>
      <c r="C11" s="120"/>
      <c r="D11" s="181"/>
      <c r="E11" s="160"/>
      <c r="F11" s="28"/>
      <c r="G11" s="28"/>
      <c r="H11" s="28"/>
      <c r="I11" s="28"/>
      <c r="J11" s="28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5" thickBot="1" x14ac:dyDescent="0.25">
      <c r="A12" s="8"/>
      <c r="B12" s="28"/>
      <c r="C12" s="30"/>
      <c r="D12" s="182"/>
      <c r="E12" s="160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28"/>
      <c r="C13" s="30"/>
      <c r="D13" s="182"/>
      <c r="E13" s="160"/>
      <c r="F13" s="8"/>
      <c r="G13" s="37" t="s">
        <v>70</v>
      </c>
      <c r="H13" s="38"/>
      <c r="I13" s="34"/>
      <c r="J13" s="34"/>
      <c r="K13" s="34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28"/>
      <c r="C14" s="30"/>
      <c r="D14" s="182"/>
      <c r="E14" s="160"/>
      <c r="F14" s="8"/>
      <c r="G14" s="39" t="s">
        <v>86</v>
      </c>
      <c r="H14" s="40"/>
      <c r="I14" s="34"/>
      <c r="J14" s="34"/>
      <c r="K14" s="34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0"/>
      <c r="C15" s="27"/>
      <c r="D15" s="176"/>
      <c r="E15" s="177"/>
      <c r="F15" s="7"/>
      <c r="G15" s="41" t="s">
        <v>87</v>
      </c>
      <c r="H15" s="42"/>
      <c r="I15" s="36"/>
      <c r="J15" s="36"/>
      <c r="K15" s="34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0"/>
      <c r="C16" s="27"/>
      <c r="D16" s="176"/>
      <c r="E16" s="179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0"/>
      <c r="C17" s="27"/>
      <c r="D17" s="176"/>
      <c r="E17" s="179"/>
      <c r="F17" s="7"/>
      <c r="G17" s="10" t="s">
        <v>91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25" x14ac:dyDescent="0.2">
      <c r="A18" s="8"/>
      <c r="B18" s="28"/>
      <c r="C18" s="30"/>
      <c r="D18" s="180"/>
      <c r="E18" s="179"/>
      <c r="F18" s="7"/>
      <c r="G18" s="10" t="s">
        <v>92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28"/>
      <c r="C19" s="30"/>
      <c r="D19" s="180"/>
      <c r="E19" s="179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28"/>
      <c r="C20" s="30"/>
      <c r="D20" s="180"/>
      <c r="E20" s="179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28"/>
      <c r="C21" s="30"/>
      <c r="D21" s="180"/>
      <c r="E21" s="179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28"/>
      <c r="C22" s="30"/>
      <c r="D22" s="180"/>
      <c r="E22" s="179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28"/>
      <c r="C23" s="30"/>
      <c r="D23" s="180"/>
      <c r="E23" s="179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28"/>
      <c r="C24" s="30"/>
      <c r="D24" s="180"/>
      <c r="E24" s="179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28"/>
      <c r="C25" s="30"/>
      <c r="D25" s="180"/>
      <c r="E25" s="179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28"/>
      <c r="C26" s="30"/>
      <c r="D26" s="180"/>
      <c r="E26" s="179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28"/>
      <c r="C27" s="30"/>
      <c r="D27" s="180"/>
      <c r="E27" s="179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28"/>
      <c r="C28" s="31"/>
      <c r="D28" s="179"/>
      <c r="E28" s="179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28"/>
      <c r="C29" s="31"/>
      <c r="D29" s="179"/>
      <c r="E29" s="179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7"/>
      <c r="C30" s="14"/>
      <c r="D30" s="160"/>
      <c r="E30" s="160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B31" s="1"/>
      <c r="C31" s="3"/>
      <c r="D31" s="170"/>
      <c r="E31" s="170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B32" s="1"/>
      <c r="C32" s="3"/>
      <c r="D32" s="170"/>
      <c r="E32" s="170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.25" x14ac:dyDescent="0.2">
      <c r="B33" s="1"/>
      <c r="C33" s="3"/>
      <c r="D33" s="170"/>
      <c r="E33" s="170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.25" x14ac:dyDescent="0.2">
      <c r="B34" s="1"/>
      <c r="C34" s="3"/>
      <c r="D34" s="170"/>
      <c r="E34" s="170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.25" x14ac:dyDescent="0.2">
      <c r="B35" s="1"/>
      <c r="C35" s="3"/>
      <c r="D35" s="170"/>
      <c r="E35" s="170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.25" x14ac:dyDescent="0.2">
      <c r="B36" s="1"/>
      <c r="C36" s="3"/>
      <c r="D36" s="170"/>
      <c r="E36" s="170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.25" x14ac:dyDescent="0.2">
      <c r="B37" s="1"/>
      <c r="C37" s="3"/>
      <c r="D37" s="170"/>
      <c r="E37" s="170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.25" x14ac:dyDescent="0.2">
      <c r="B38" s="1"/>
      <c r="C38" s="3"/>
      <c r="D38" s="170"/>
      <c r="E38" s="170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.25" x14ac:dyDescent="0.2">
      <c r="B39" s="1"/>
      <c r="C39" s="3"/>
      <c r="D39" s="170"/>
      <c r="E39" s="170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.25" x14ac:dyDescent="0.2">
      <c r="B40" s="1"/>
      <c r="C40" s="3"/>
      <c r="D40" s="170"/>
      <c r="E40" s="170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.25" x14ac:dyDescent="0.2">
      <c r="B41" s="1"/>
      <c r="C41" s="3"/>
      <c r="D41" s="170"/>
      <c r="E41" s="170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.25" x14ac:dyDescent="0.2">
      <c r="B42" s="1"/>
      <c r="C42" s="3"/>
      <c r="D42" s="170"/>
      <c r="E42" s="170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">
      <c r="C243" s="4"/>
    </row>
    <row r="244" spans="2:99" x14ac:dyDescent="0.2">
      <c r="C244" s="4"/>
    </row>
    <row r="245" spans="2:99" x14ac:dyDescent="0.2">
      <c r="C245" s="4"/>
    </row>
    <row r="246" spans="2:99" x14ac:dyDescent="0.2">
      <c r="C246" s="4"/>
    </row>
    <row r="247" spans="2:99" x14ac:dyDescent="0.2">
      <c r="C247" s="4"/>
    </row>
    <row r="248" spans="2:99" x14ac:dyDescent="0.2">
      <c r="C248" s="4"/>
    </row>
    <row r="249" spans="2:99" x14ac:dyDescent="0.2">
      <c r="C249" s="4"/>
    </row>
    <row r="250" spans="2:99" x14ac:dyDescent="0.2">
      <c r="C250" s="4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</sheetData>
  <sheetProtection formatCells="0"/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Z307"/>
  <sheetViews>
    <sheetView zoomScale="75" zoomScaleNormal="75" workbookViewId="0">
      <selection activeCell="G42" sqref="G42"/>
    </sheetView>
  </sheetViews>
  <sheetFormatPr defaultRowHeight="12.75" x14ac:dyDescent="0.2"/>
  <cols>
    <col min="1" max="1" width="3.140625" customWidth="1"/>
    <col min="2" max="2" width="17.42578125" customWidth="1"/>
    <col min="3" max="3" width="10.7109375" customWidth="1"/>
    <col min="4" max="4" width="15.28515625" customWidth="1"/>
    <col min="6" max="6" width="6.85546875" customWidth="1"/>
    <col min="7" max="7" width="35.140625" customWidth="1"/>
    <col min="8" max="8" width="29.140625" customWidth="1"/>
    <col min="9" max="9" width="16.85546875" customWidth="1"/>
    <col min="10" max="10" width="76.85546875" bestFit="1" customWidth="1"/>
  </cols>
  <sheetData>
    <row r="1" spans="1:24" ht="12.7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4" ht="14.25" x14ac:dyDescent="0.2">
      <c r="A2" s="7"/>
      <c r="B2" s="47" t="s">
        <v>79</v>
      </c>
      <c r="C2" s="26"/>
      <c r="D2" s="26"/>
      <c r="E2" s="7"/>
      <c r="F2" s="53" t="s">
        <v>80</v>
      </c>
      <c r="G2" s="54"/>
      <c r="H2" s="55"/>
      <c r="I2" s="56"/>
      <c r="J2" s="7"/>
      <c r="K2" s="7"/>
      <c r="L2" s="7"/>
      <c r="M2" s="5"/>
      <c r="N2" s="5"/>
    </row>
    <row r="3" spans="1:24" ht="15" thickBot="1" x14ac:dyDescent="0.25">
      <c r="A3" s="7"/>
      <c r="B3" s="57"/>
      <c r="C3" s="58"/>
      <c r="D3" s="58"/>
      <c r="E3" s="9"/>
      <c r="F3" s="59"/>
      <c r="G3" s="60"/>
      <c r="H3" s="61"/>
      <c r="I3" s="28"/>
      <c r="J3" s="146"/>
      <c r="K3" s="7"/>
      <c r="L3" s="7"/>
      <c r="M3" s="5"/>
      <c r="N3" s="5"/>
    </row>
    <row r="4" spans="1:24" ht="6.75" customHeight="1" thickTop="1" thickBot="1" x14ac:dyDescent="0.25">
      <c r="A4" s="28"/>
      <c r="E4" s="7"/>
      <c r="F4" s="63"/>
      <c r="G4" s="64"/>
      <c r="H4" s="65"/>
      <c r="I4" s="147"/>
      <c r="J4" s="148"/>
      <c r="K4" s="7"/>
      <c r="L4" s="7"/>
      <c r="M4" s="5"/>
      <c r="N4" s="5"/>
    </row>
    <row r="5" spans="1:24" ht="15" thickTop="1" x14ac:dyDescent="0.2">
      <c r="A5" s="59"/>
      <c r="B5" s="48" t="s">
        <v>41</v>
      </c>
      <c r="C5" s="49" t="s">
        <v>40</v>
      </c>
      <c r="D5" s="50" t="s">
        <v>199</v>
      </c>
      <c r="E5" s="7"/>
      <c r="F5" s="51" t="s">
        <v>46</v>
      </c>
      <c r="G5" s="62" t="s">
        <v>47</v>
      </c>
      <c r="H5" s="62" t="s">
        <v>48</v>
      </c>
      <c r="I5" s="142" t="s">
        <v>49</v>
      </c>
      <c r="J5" s="144" t="s">
        <v>198</v>
      </c>
      <c r="K5" s="7"/>
      <c r="L5" s="7"/>
      <c r="M5" s="5"/>
      <c r="N5" s="5"/>
    </row>
    <row r="6" spans="1:24" ht="14.25" x14ac:dyDescent="0.2">
      <c r="A6" s="7"/>
      <c r="B6" s="21" t="s">
        <v>45</v>
      </c>
      <c r="C6" s="153">
        <v>22</v>
      </c>
      <c r="D6" s="154">
        <v>30</v>
      </c>
      <c r="E6" s="7"/>
      <c r="F6" s="96">
        <v>3</v>
      </c>
      <c r="G6" s="95" t="s">
        <v>277</v>
      </c>
      <c r="H6" s="99">
        <f>('2021-ÚČ'!J16+'2020-ÚČ'!J16+'2019-ÚČ'!J16)/3</f>
        <v>3</v>
      </c>
      <c r="I6" s="143" t="str">
        <f t="shared" ref="I6:I8" si="0">IF(H6&lt;=6,$B$10,IF(H6&lt;=9,$B$9,IF(H6&lt;=14,$B$8,IF(H6&gt;22,$B$6,$B$7))))</f>
        <v>E - NE</v>
      </c>
      <c r="J6" s="145" t="s">
        <v>278</v>
      </c>
      <c r="K6" s="7"/>
      <c r="L6" s="7"/>
      <c r="M6" s="5"/>
      <c r="N6" s="5"/>
    </row>
    <row r="7" spans="1:24" ht="14.25" x14ac:dyDescent="0.2">
      <c r="A7" s="7"/>
      <c r="B7" s="21" t="s">
        <v>44</v>
      </c>
      <c r="C7" s="153">
        <v>14</v>
      </c>
      <c r="D7" s="154">
        <v>22</v>
      </c>
      <c r="E7" s="7"/>
      <c r="F7" s="96">
        <v>3</v>
      </c>
      <c r="G7" s="95" t="s">
        <v>251</v>
      </c>
      <c r="H7" s="99">
        <f>('2020-ÚČ'!J16+'2019-ÚČ'!J16+'2018-ÚČ'!J16)/3</f>
        <v>3</v>
      </c>
      <c r="I7" s="143" t="str">
        <f t="shared" si="0"/>
        <v>E - NE</v>
      </c>
      <c r="J7" s="145" t="s">
        <v>259</v>
      </c>
      <c r="K7" s="7"/>
      <c r="L7" s="7"/>
      <c r="M7" s="5"/>
      <c r="N7" s="5"/>
    </row>
    <row r="8" spans="1:24" ht="14.25" x14ac:dyDescent="0.2">
      <c r="A8" s="7"/>
      <c r="B8" s="21" t="s">
        <v>43</v>
      </c>
      <c r="C8" s="153">
        <v>9</v>
      </c>
      <c r="D8" s="154">
        <v>14</v>
      </c>
      <c r="E8" s="7"/>
      <c r="F8" s="96">
        <v>3</v>
      </c>
      <c r="G8" s="95" t="s">
        <v>233</v>
      </c>
      <c r="H8" s="99">
        <f>('2019-ÚČ'!J16+'2018-ÚČ'!J16+'2017-ÚČ'!J16)/3</f>
        <v>3</v>
      </c>
      <c r="I8" s="143" t="str">
        <f t="shared" si="0"/>
        <v>E - NE</v>
      </c>
      <c r="J8" s="145" t="s">
        <v>240</v>
      </c>
      <c r="K8" s="7"/>
      <c r="L8" s="7"/>
      <c r="M8" s="5"/>
      <c r="N8" s="5"/>
    </row>
    <row r="9" spans="1:24" ht="14.25" x14ac:dyDescent="0.2">
      <c r="A9" s="7"/>
      <c r="B9" s="51" t="s">
        <v>106</v>
      </c>
      <c r="C9" s="155">
        <v>6</v>
      </c>
      <c r="D9" s="156">
        <v>9</v>
      </c>
      <c r="E9" s="7"/>
      <c r="F9" s="96">
        <v>2</v>
      </c>
      <c r="G9" s="95" t="s">
        <v>275</v>
      </c>
      <c r="H9" s="20">
        <f>('2021-ÚČ'!J16+'2020-ÚČ'!J16)/2</f>
        <v>3</v>
      </c>
      <c r="I9" s="143" t="str">
        <f t="shared" ref="I9:I16" si="1">IF(H9&lt;=6,$B$10,IF(H9&lt;=9,$B$9,IF(H9&lt;=14,$B$8,IF(H9&gt;22,$B$6,$B$7))))</f>
        <v>E - NE</v>
      </c>
      <c r="J9" s="145" t="s">
        <v>276</v>
      </c>
      <c r="K9" s="7"/>
      <c r="L9" s="7"/>
      <c r="M9" s="5"/>
      <c r="N9" s="5"/>
      <c r="X9" s="6"/>
    </row>
    <row r="10" spans="1:24" ht="15" thickBot="1" x14ac:dyDescent="0.25">
      <c r="A10" s="7"/>
      <c r="B10" s="184" t="s">
        <v>42</v>
      </c>
      <c r="C10" s="185">
        <v>0</v>
      </c>
      <c r="D10" s="186">
        <v>6</v>
      </c>
      <c r="E10" s="7"/>
      <c r="F10" s="96">
        <v>2</v>
      </c>
      <c r="G10" s="95" t="s">
        <v>252</v>
      </c>
      <c r="H10" s="20">
        <f>('2020-ÚČ'!J16+'2019-ÚČ'!J16)/2</f>
        <v>3</v>
      </c>
      <c r="I10" s="143" t="str">
        <f t="shared" si="1"/>
        <v>E - NE</v>
      </c>
      <c r="J10" s="145" t="s">
        <v>260</v>
      </c>
      <c r="K10" s="7"/>
      <c r="L10" s="7"/>
      <c r="M10" s="5"/>
      <c r="N10" s="5"/>
      <c r="X10" s="6"/>
    </row>
    <row r="11" spans="1:24" ht="15" thickTop="1" x14ac:dyDescent="0.2">
      <c r="A11" s="7"/>
      <c r="B11" s="114"/>
      <c r="C11" s="183"/>
      <c r="D11" s="183"/>
      <c r="E11" s="7"/>
      <c r="F11" s="96">
        <v>2</v>
      </c>
      <c r="G11" s="95" t="s">
        <v>253</v>
      </c>
      <c r="H11" s="20">
        <f>('2019-ÚČ'!J16+'2018-ÚČ'!J16)/2</f>
        <v>3</v>
      </c>
      <c r="I11" s="143" t="str">
        <f t="shared" si="1"/>
        <v>E - NE</v>
      </c>
      <c r="J11" s="145" t="s">
        <v>241</v>
      </c>
      <c r="K11" s="7"/>
      <c r="L11" s="7"/>
      <c r="M11" s="5"/>
      <c r="N11" s="5"/>
    </row>
    <row r="12" spans="1:24" ht="14.25" x14ac:dyDescent="0.2">
      <c r="A12" s="7"/>
      <c r="B12" s="114"/>
      <c r="C12" s="183"/>
      <c r="D12" s="183"/>
      <c r="E12" s="7"/>
      <c r="F12" s="137">
        <v>2</v>
      </c>
      <c r="G12" s="95" t="s">
        <v>234</v>
      </c>
      <c r="H12" s="20">
        <f>('2018-ÚČ'!J16+'2017-ÚČ'!J16)/2</f>
        <v>3</v>
      </c>
      <c r="I12" s="143" t="str">
        <f t="shared" si="1"/>
        <v>E - NE</v>
      </c>
      <c r="J12" s="145" t="s">
        <v>221</v>
      </c>
      <c r="K12" s="7"/>
      <c r="L12" s="7"/>
      <c r="M12" s="5"/>
      <c r="N12" s="5"/>
    </row>
    <row r="13" spans="1:24" ht="14.25" x14ac:dyDescent="0.2">
      <c r="A13" s="7"/>
      <c r="B13" s="114"/>
      <c r="C13" s="183"/>
      <c r="D13" s="183"/>
      <c r="E13" s="7"/>
      <c r="F13" s="137">
        <v>3</v>
      </c>
      <c r="G13" s="95" t="s">
        <v>271</v>
      </c>
      <c r="H13" s="20">
        <f>('2021-DE'!I16+'2020-DE'!I16+'2019-DE'!I16)/3</f>
        <v>6</v>
      </c>
      <c r="I13" s="143" t="str">
        <f t="shared" si="1"/>
        <v>E - NE</v>
      </c>
      <c r="J13" s="145" t="s">
        <v>272</v>
      </c>
      <c r="K13" s="7"/>
      <c r="L13" s="7"/>
      <c r="M13" s="5"/>
      <c r="N13" s="5"/>
    </row>
    <row r="14" spans="1:24" ht="14.25" x14ac:dyDescent="0.2">
      <c r="A14" s="7"/>
      <c r="B14" s="28"/>
      <c r="C14" s="28"/>
      <c r="D14" s="111"/>
      <c r="E14" s="7"/>
      <c r="F14" s="96">
        <v>3</v>
      </c>
      <c r="G14" s="95" t="s">
        <v>254</v>
      </c>
      <c r="H14" s="20">
        <f>('2020-DE'!I16+'2019-DE'!I16+'2018-DE'!I16)/3</f>
        <v>6</v>
      </c>
      <c r="I14" s="143" t="str">
        <f t="shared" si="1"/>
        <v>E - NE</v>
      </c>
      <c r="J14" s="145" t="s">
        <v>261</v>
      </c>
      <c r="K14" s="7"/>
      <c r="L14" s="7"/>
      <c r="M14" s="5"/>
      <c r="N14" s="5"/>
    </row>
    <row r="15" spans="1:24" ht="14.25" x14ac:dyDescent="0.2">
      <c r="A15" s="7"/>
      <c r="B15" s="28"/>
      <c r="C15" s="28"/>
      <c r="D15" s="111"/>
      <c r="E15" s="140"/>
      <c r="F15" s="96">
        <v>3</v>
      </c>
      <c r="G15" s="95" t="s">
        <v>235</v>
      </c>
      <c r="H15" s="20">
        <f>('2019-DE'!I16+'2018-DE'!I16+'2017-DE'!I16)/3</f>
        <v>6</v>
      </c>
      <c r="I15" s="143" t="str">
        <f t="shared" si="1"/>
        <v>E - NE</v>
      </c>
      <c r="J15" s="145" t="s">
        <v>242</v>
      </c>
      <c r="K15" s="7"/>
      <c r="L15" s="7"/>
      <c r="M15" s="5"/>
      <c r="N15" s="5"/>
    </row>
    <row r="16" spans="1:24" ht="14.25" x14ac:dyDescent="0.2">
      <c r="A16" s="7"/>
      <c r="B16" s="28"/>
      <c r="C16" s="28"/>
      <c r="D16" s="111"/>
      <c r="E16" s="140"/>
      <c r="F16" s="134">
        <v>2</v>
      </c>
      <c r="G16" s="95" t="s">
        <v>273</v>
      </c>
      <c r="H16" s="20">
        <f>('2021-DE'!I16+'2020-DE'!I16)/2</f>
        <v>6</v>
      </c>
      <c r="I16" s="143" t="str">
        <f t="shared" si="1"/>
        <v>E - NE</v>
      </c>
      <c r="J16" s="145" t="s">
        <v>274</v>
      </c>
      <c r="K16" s="7"/>
      <c r="L16" s="7"/>
      <c r="M16" s="5"/>
      <c r="N16" s="5"/>
    </row>
    <row r="17" spans="1:26" ht="14.25" x14ac:dyDescent="0.2">
      <c r="A17" s="7"/>
      <c r="B17" s="28"/>
      <c r="C17" s="28"/>
      <c r="D17" s="111"/>
      <c r="E17" s="140"/>
      <c r="F17" s="134">
        <v>2</v>
      </c>
      <c r="G17" s="95" t="s">
        <v>255</v>
      </c>
      <c r="H17" s="20">
        <f>('2020-DE'!I16+'2019-DE'!I16)/2</f>
        <v>6</v>
      </c>
      <c r="I17" s="143" t="str">
        <f t="shared" ref="I17:I29" si="2">IF(H17&lt;=6,$B$10,IF(H17&lt;=9,$B$9,IF(H17&lt;=14,$B$8,IF(H17&gt;22,$B$6,$B$7))))</f>
        <v>E - NE</v>
      </c>
      <c r="J17" s="145" t="s">
        <v>262</v>
      </c>
      <c r="K17" s="7"/>
      <c r="L17" s="7"/>
      <c r="M17" s="5"/>
      <c r="N17" s="5"/>
    </row>
    <row r="18" spans="1:26" ht="14.25" x14ac:dyDescent="0.2">
      <c r="A18" s="7"/>
      <c r="D18" s="6"/>
      <c r="E18" s="140"/>
      <c r="F18" s="96">
        <v>2</v>
      </c>
      <c r="G18" s="95" t="s">
        <v>236</v>
      </c>
      <c r="H18" s="20">
        <f>('2019-DE'!I16+'2018-DE'!I16)/2</f>
        <v>6</v>
      </c>
      <c r="I18" s="143" t="str">
        <f t="shared" si="2"/>
        <v>E - NE</v>
      </c>
      <c r="J18" s="145" t="s">
        <v>243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4.25" x14ac:dyDescent="0.2">
      <c r="A19" s="133"/>
      <c r="B19" s="132"/>
      <c r="C19" s="135"/>
      <c r="D19" s="136"/>
      <c r="E19" s="140"/>
      <c r="F19" s="96">
        <v>2</v>
      </c>
      <c r="G19" s="95" t="s">
        <v>219</v>
      </c>
      <c r="H19" s="20">
        <f>('2018-DE'!I16+'2017-DE'!I16)/2</f>
        <v>6</v>
      </c>
      <c r="I19" s="143" t="str">
        <f t="shared" si="2"/>
        <v>E - NE</v>
      </c>
      <c r="J19" s="145" t="s">
        <v>263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4.25" x14ac:dyDescent="0.2">
      <c r="A20" s="7"/>
      <c r="B20" s="7"/>
      <c r="C20" s="7"/>
      <c r="D20" s="7"/>
      <c r="E20" s="140"/>
      <c r="F20" s="96">
        <v>3</v>
      </c>
      <c r="G20" s="95" t="s">
        <v>283</v>
      </c>
      <c r="H20" s="20">
        <f>('2021-ÚČ'!J16+'2020-ÚČ'!J16+'2019-DE'!I16)/3</f>
        <v>4</v>
      </c>
      <c r="I20" s="143" t="str">
        <f>IF(H20&lt;=6,$B$10,IF(H20&lt;=9,$B$9,IF(H20&lt;=14,$B$8,IF(H20&gt;22,$B$6,$B$7))))</f>
        <v>E - NE</v>
      </c>
      <c r="J20" s="145" t="s">
        <v>284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x14ac:dyDescent="0.2">
      <c r="A21" s="7"/>
      <c r="B21" s="7"/>
      <c r="C21" s="7"/>
      <c r="D21" s="7"/>
      <c r="E21" s="140"/>
      <c r="F21" s="96">
        <v>3</v>
      </c>
      <c r="G21" s="95" t="s">
        <v>256</v>
      </c>
      <c r="H21" s="20">
        <f>('2020-ÚČ'!J16+'2019-ÚČ'!J16+'2018-DE'!I16)/3</f>
        <v>4</v>
      </c>
      <c r="I21" s="143" t="str">
        <f t="shared" si="2"/>
        <v>E - NE</v>
      </c>
      <c r="J21" s="145" t="s">
        <v>264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x14ac:dyDescent="0.2">
      <c r="A22" s="7"/>
      <c r="B22" s="7"/>
      <c r="C22" s="7"/>
      <c r="D22" s="7"/>
      <c r="E22" s="140"/>
      <c r="F22" s="96">
        <v>3</v>
      </c>
      <c r="G22" s="95" t="s">
        <v>237</v>
      </c>
      <c r="H22" s="20">
        <f>('2019-ÚČ'!J16+'2018-ÚČ'!J16+'2017-DE'!I16)/3</f>
        <v>4</v>
      </c>
      <c r="I22" s="143" t="str">
        <f t="shared" si="2"/>
        <v>E - NE</v>
      </c>
      <c r="J22" s="145" t="s">
        <v>267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x14ac:dyDescent="0.2">
      <c r="A23" s="7"/>
      <c r="B23" s="7"/>
      <c r="C23" s="7"/>
      <c r="D23" s="7"/>
      <c r="E23" s="7"/>
      <c r="F23" s="96">
        <v>3</v>
      </c>
      <c r="G23" s="95" t="s">
        <v>281</v>
      </c>
      <c r="H23" s="20">
        <f>('2021-ÚČ'!J16+'2020-DE'!I16+'2019-DE'!I16)/3</f>
        <v>5</v>
      </c>
      <c r="I23" s="143" t="str">
        <f>IF(H23&lt;=6,$B$10,IF(H23&lt;=9,$B$9,IF(H23&lt;=14,$B$8,IF(H23&gt;22,$B$6,$B$7))))</f>
        <v>E - NE</v>
      </c>
      <c r="J23" s="145" t="s">
        <v>282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4.25" x14ac:dyDescent="0.2">
      <c r="A24" s="7"/>
      <c r="B24" s="7"/>
      <c r="C24" s="7"/>
      <c r="D24" s="7"/>
      <c r="E24" s="7"/>
      <c r="F24" s="96">
        <v>3</v>
      </c>
      <c r="G24" s="95" t="s">
        <v>257</v>
      </c>
      <c r="H24" s="20">
        <f>('2020-ÚČ'!J16+'2019-DE'!I16+'2018-DE'!I16)/3</f>
        <v>5</v>
      </c>
      <c r="I24" s="143" t="str">
        <f>IF(H24&lt;=6,$B$10,IF(H24&lt;=9,$B$9,IF(H24&lt;=14,$B$8,IF(H24&gt;22,$B$6,$B$7))))</f>
        <v>E - NE</v>
      </c>
      <c r="J24" s="145" t="s">
        <v>265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4.25" x14ac:dyDescent="0.2">
      <c r="A25" s="7"/>
      <c r="B25" s="8"/>
      <c r="C25" s="8"/>
      <c r="D25" s="8"/>
      <c r="E25" s="7"/>
      <c r="F25" s="96">
        <v>3</v>
      </c>
      <c r="G25" s="95" t="s">
        <v>238</v>
      </c>
      <c r="H25" s="20">
        <f>('2019-ÚČ'!J16+'2018-DE'!I16+'2017-DE'!I16)/3</f>
        <v>5</v>
      </c>
      <c r="I25" s="143" t="str">
        <f t="shared" si="2"/>
        <v>E - NE</v>
      </c>
      <c r="J25" s="145" t="s">
        <v>244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4.25" x14ac:dyDescent="0.2">
      <c r="A26" s="7"/>
      <c r="B26" s="8"/>
      <c r="C26" s="8"/>
      <c r="D26" s="8"/>
      <c r="E26" s="7"/>
      <c r="F26" s="96">
        <v>2</v>
      </c>
      <c r="G26" s="95" t="s">
        <v>279</v>
      </c>
      <c r="H26" s="20">
        <f>('2021-ÚČ'!J16+'2020-DE'!I16)/2</f>
        <v>4.5</v>
      </c>
      <c r="I26" s="143" t="str">
        <f>IF(H26&lt;=6,$B$10,IF(H26&lt;=9,$B$9,IF(H26&lt;=14,$B$8,IF(H26&gt;22,$B$6,$B$7))))</f>
        <v>E - NE</v>
      </c>
      <c r="J26" s="145" t="s">
        <v>280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4.25" x14ac:dyDescent="0.2">
      <c r="A27" s="7"/>
      <c r="B27" s="8"/>
      <c r="C27" s="8"/>
      <c r="D27" s="8"/>
      <c r="E27" s="7"/>
      <c r="F27" s="96">
        <v>2</v>
      </c>
      <c r="G27" s="95" t="s">
        <v>258</v>
      </c>
      <c r="H27" s="20">
        <f>('2020-ÚČ'!J16+'2019-DE'!I16)/2</f>
        <v>4.5</v>
      </c>
      <c r="I27" s="143" t="str">
        <f t="shared" si="2"/>
        <v>E - NE</v>
      </c>
      <c r="J27" s="145" t="s">
        <v>266</v>
      </c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4.25" x14ac:dyDescent="0.2">
      <c r="A28" s="7"/>
      <c r="B28" s="7"/>
      <c r="C28" s="7"/>
      <c r="D28" s="7"/>
      <c r="E28" s="7"/>
      <c r="F28" s="96">
        <v>2</v>
      </c>
      <c r="G28" s="95" t="s">
        <v>239</v>
      </c>
      <c r="H28" s="20">
        <f>('2019-ÚČ'!J16+'2018-DE'!I16)/2</f>
        <v>4.5</v>
      </c>
      <c r="I28" s="143" t="str">
        <f t="shared" si="2"/>
        <v>E - NE</v>
      </c>
      <c r="J28" s="145" t="s">
        <v>245</v>
      </c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" thickBot="1" x14ac:dyDescent="0.25">
      <c r="A29" s="7"/>
      <c r="B29" s="7"/>
      <c r="C29" s="7"/>
      <c r="D29" s="7"/>
      <c r="E29" s="7"/>
      <c r="F29" s="138">
        <v>2</v>
      </c>
      <c r="G29" s="139" t="s">
        <v>220</v>
      </c>
      <c r="H29" s="52">
        <f>('2018-ÚČ'!J16+'2017-DE'!I16)/2</f>
        <v>4.5</v>
      </c>
      <c r="I29" s="188" t="str">
        <f t="shared" si="2"/>
        <v>E - NE</v>
      </c>
      <c r="J29" s="187" t="s">
        <v>222</v>
      </c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" thickTop="1" x14ac:dyDescent="0.2">
      <c r="A30" s="7"/>
      <c r="B30" s="7"/>
      <c r="C30" s="7"/>
      <c r="D30" s="7"/>
      <c r="E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5"/>
      <c r="N36" s="5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5"/>
      <c r="N37" s="5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4.25" x14ac:dyDescent="0.2">
      <c r="A38" s="7"/>
      <c r="B38" s="7"/>
      <c r="C38" s="7"/>
      <c r="D38" s="7"/>
      <c r="E38" s="9"/>
      <c r="F38" s="7"/>
      <c r="G38" s="7"/>
      <c r="H38" s="7"/>
      <c r="I38" s="7"/>
      <c r="J38" s="7"/>
      <c r="K38" s="7"/>
      <c r="L38" s="7"/>
      <c r="M38" s="5"/>
      <c r="N38" s="5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4.25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5"/>
      <c r="N39" s="5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4.25" x14ac:dyDescent="0.2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4.25" x14ac:dyDescent="0.2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4.25" x14ac:dyDescent="0.2">
      <c r="A42" s="7"/>
      <c r="B42" s="7"/>
      <c r="C42" s="7"/>
      <c r="D42" s="7"/>
      <c r="E42" s="7"/>
      <c r="F42" s="5"/>
      <c r="G42" s="5"/>
      <c r="H42" s="5"/>
      <c r="I42" s="5"/>
      <c r="J42" s="5"/>
      <c r="K42" s="7"/>
      <c r="L42" s="7"/>
      <c r="M42" s="5"/>
      <c r="N42" s="5"/>
    </row>
    <row r="43" spans="1:26" ht="14.25" x14ac:dyDescent="0.2">
      <c r="A43" s="7"/>
      <c r="B43" s="7"/>
      <c r="C43" s="7"/>
      <c r="D43" s="7"/>
      <c r="E43" s="7"/>
      <c r="F43" s="5"/>
      <c r="G43" s="5"/>
      <c r="H43" s="5"/>
      <c r="I43" s="5"/>
      <c r="J43" s="5"/>
      <c r="K43" s="7"/>
      <c r="L43" s="7"/>
      <c r="M43" s="5"/>
      <c r="N43" s="5"/>
    </row>
    <row r="44" spans="1:26" ht="14.25" x14ac:dyDescent="0.2">
      <c r="A44" s="7"/>
      <c r="B44" s="7"/>
      <c r="C44" s="7"/>
      <c r="D44" s="7"/>
      <c r="E44" s="7"/>
      <c r="F44" s="5"/>
      <c r="G44" s="5"/>
      <c r="H44" s="5"/>
      <c r="I44" s="5"/>
      <c r="J44" s="5"/>
      <c r="K44" s="7"/>
      <c r="L44" s="7"/>
      <c r="M44" s="5"/>
      <c r="N44" s="5"/>
    </row>
    <row r="45" spans="1:26" ht="14.25" x14ac:dyDescent="0.2">
      <c r="A45" s="7"/>
      <c r="B45" s="7"/>
      <c r="C45" s="7"/>
      <c r="D45" s="7"/>
      <c r="E45" s="7"/>
      <c r="F45" s="5"/>
      <c r="G45" s="5"/>
      <c r="H45" s="5"/>
      <c r="I45" s="5"/>
      <c r="J45" s="5"/>
      <c r="K45" s="7"/>
      <c r="L45" s="7"/>
      <c r="M45" s="5"/>
      <c r="N45" s="5"/>
    </row>
    <row r="46" spans="1:26" ht="14.25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4.25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4.25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4.25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4.25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4.25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25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4.25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4.25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4.25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4.25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4.25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4.25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4.25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4.25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4.25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4.25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4.25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4.25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4.25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4.25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4.25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4.25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4.25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4.25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4.25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4.25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4.25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4.25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4.25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4.25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4.25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4.25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4.25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4.25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4.25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4.25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4.25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4.25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4.25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4.25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4.25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4.25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4.25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4.25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4.25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4.2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4.2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4.2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4.2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4.2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4.25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4.25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4.25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4.25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4.2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4.25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4.25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4.25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4.25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4.25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4.25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4.25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4.25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4.25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4.25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4.25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4.25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4.25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4.25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4.25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4.25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4.25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4.25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4.25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4.25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4.25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4.25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4.25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4.25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4.25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4.25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4.25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4.25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4.25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4.25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4.25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4.25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4.25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4.25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4.25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4.25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4.25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4.25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4.25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4.25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4.25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4.25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4.25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4.25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4.25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4.25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4.25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4.25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4.25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4.25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4.25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4.25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4.25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4.25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4.25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4.25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4.25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4.25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4.25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4.25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4.25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4.25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4.25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4.25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4.25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4.25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4.25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4.25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4.25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4.25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4.25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4.25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4.25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4.25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4.25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4.25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4.25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4.25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4.25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4.25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4.25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4.25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4.25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4.25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4.25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4.25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4.25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4.25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4.25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4.25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4.25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4.25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4.25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4.25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4.25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4.25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4.25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4.25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4.25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4.25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4.25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4.25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4.25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4.25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4.25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4.25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4.2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4.25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4.25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4.2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4.2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4.25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4.25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4.25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4.25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4.25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4.25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4.25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4.2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4.25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4.25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4.25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4.25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4.25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4.25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4.25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4.25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4.25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4.25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4.25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4.25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4.2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4.25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4.25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4.25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4.25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4.25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4.25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4.25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4.2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4.25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4.25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4.25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4.25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4.25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4.25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4.2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4.25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4.25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4.25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4.2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4.2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4.25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4.2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4.25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4.25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4.25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4.25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4.25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4.25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4.2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4.2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4.25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4.25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4.25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4.25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4.25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4.25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4.25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4.2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4.25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4.25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4.25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4.25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4.25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4.25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4.25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4.25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4.25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4.25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4.25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4.25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4.25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4.25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4.25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4.25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4.25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4.2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4.25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4.25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4.25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4.25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4.25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4.25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4.25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4.25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</row>
    <row r="299" spans="1:14" ht="14.25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</row>
    <row r="300" spans="1:14" ht="14.25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</row>
    <row r="301" spans="1:14" ht="14.25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4.25" x14ac:dyDescent="0.2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4.25" x14ac:dyDescent="0.2">
      <c r="A303" s="5"/>
      <c r="B303" s="5"/>
      <c r="C303" s="5"/>
      <c r="D303" s="5"/>
      <c r="E303" s="5"/>
      <c r="K303" s="5"/>
      <c r="L303" s="5"/>
      <c r="M303" s="5"/>
      <c r="N303" s="5"/>
    </row>
    <row r="304" spans="1:14" ht="14.25" x14ac:dyDescent="0.2">
      <c r="A304" s="5"/>
      <c r="B304" s="5"/>
      <c r="C304" s="5"/>
      <c r="D304" s="5"/>
      <c r="E304" s="5"/>
      <c r="K304" s="5"/>
      <c r="L304" s="5"/>
      <c r="M304" s="5"/>
      <c r="N304" s="5"/>
    </row>
    <row r="305" spans="1:14" ht="14.25" x14ac:dyDescent="0.2">
      <c r="A305" s="5"/>
      <c r="B305" s="5"/>
      <c r="C305" s="5"/>
      <c r="D305" s="5"/>
      <c r="E305" s="5"/>
      <c r="K305" s="5"/>
      <c r="L305" s="5"/>
      <c r="M305" s="5"/>
      <c r="N305" s="5"/>
    </row>
    <row r="306" spans="1:14" ht="14.25" x14ac:dyDescent="0.2">
      <c r="A306" s="5"/>
      <c r="B306" s="5"/>
      <c r="C306" s="5"/>
      <c r="D306" s="5"/>
      <c r="E306" s="5"/>
      <c r="K306" s="5"/>
      <c r="L306" s="5"/>
      <c r="M306" s="5"/>
      <c r="N306" s="5"/>
    </row>
    <row r="307" spans="1:14" ht="14.25" x14ac:dyDescent="0.2">
      <c r="A307" s="5"/>
      <c r="B307" s="5"/>
      <c r="C307" s="5"/>
      <c r="D307" s="5"/>
      <c r="E307" s="5"/>
      <c r="K307" s="5"/>
      <c r="L307" s="5"/>
      <c r="M307" s="5"/>
      <c r="N307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C9" sqref="C9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223</v>
      </c>
      <c r="D2" s="12"/>
      <c r="E2" s="158"/>
      <c r="F2" s="160"/>
      <c r="G2" s="13"/>
      <c r="H2" s="26" t="s">
        <v>286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121</v>
      </c>
      <c r="C5" s="198" t="s">
        <v>18</v>
      </c>
      <c r="D5" s="194" t="s">
        <v>19</v>
      </c>
      <c r="E5" s="161" t="s">
        <v>20</v>
      </c>
      <c r="F5" s="171"/>
      <c r="G5" s="195" t="s">
        <v>36</v>
      </c>
      <c r="H5" s="199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203"/>
      <c r="F6" s="126"/>
      <c r="G6" s="21">
        <v>1</v>
      </c>
      <c r="H6" s="19" t="s">
        <v>11</v>
      </c>
      <c r="I6" s="20" t="e">
        <f>((E48+E42+E43+E44+E47)/E6)*100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111</v>
      </c>
      <c r="C7" s="122" t="s">
        <v>203</v>
      </c>
      <c r="D7" s="149" t="s">
        <v>102</v>
      </c>
      <c r="E7" s="203"/>
      <c r="F7" s="126"/>
      <c r="G7" s="21">
        <v>2</v>
      </c>
      <c r="H7" s="19" t="s">
        <v>34</v>
      </c>
      <c r="I7" s="20" t="e">
        <f>((E17+E18+E19)/E6)*100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112</v>
      </c>
      <c r="C8" s="122" t="s">
        <v>4</v>
      </c>
      <c r="D8" s="149" t="s">
        <v>179</v>
      </c>
      <c r="E8" s="203"/>
      <c r="F8" s="126"/>
      <c r="G8" s="21">
        <v>3</v>
      </c>
      <c r="H8" s="19" t="s">
        <v>16</v>
      </c>
      <c r="I8" s="20" t="e">
        <f>((E34-E36)+(E33-E39-E40)-(E37+E38))/(E35)*100</f>
        <v>#DIV/0!</v>
      </c>
      <c r="J8" s="22">
        <f>IF((E35)&lt;=0,1,IF(I8&lt;15,1,IF(I8&gt;30,3,2)))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113</v>
      </c>
      <c r="C9" s="122" t="s">
        <v>7</v>
      </c>
      <c r="D9" s="149" t="s">
        <v>180</v>
      </c>
      <c r="E9" s="203"/>
      <c r="F9" s="126"/>
      <c r="G9" s="21">
        <v>4</v>
      </c>
      <c r="H9" s="19" t="s">
        <v>15</v>
      </c>
      <c r="I9" s="20" t="e">
        <f>((E50+E41+E45+E46)/(E34+E33-E39-E40))*100</f>
        <v>#DIV/0!</v>
      </c>
      <c r="J9" s="22">
        <f>IF(E50+E41+E45+E46&lt;=0,0, IF(E34+E33-E39-E40&lt;=0,0,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122</v>
      </c>
      <c r="C10" s="122" t="s">
        <v>8</v>
      </c>
      <c r="D10" s="149" t="s">
        <v>181</v>
      </c>
      <c r="E10" s="203"/>
      <c r="F10" s="126"/>
      <c r="G10" s="21">
        <v>5</v>
      </c>
      <c r="H10" s="19" t="s">
        <v>17</v>
      </c>
      <c r="I10" s="20" t="e">
        <f>((E20-E22-E26-E21)/E16)*100</f>
        <v>#DIV/0!</v>
      </c>
      <c r="J10" s="22">
        <f>IF(E16&lt;=0,0,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124</v>
      </c>
      <c r="C11" s="122" t="s">
        <v>123</v>
      </c>
      <c r="D11" s="149" t="s">
        <v>182</v>
      </c>
      <c r="E11" s="203"/>
      <c r="F11" s="126"/>
      <c r="G11" s="21">
        <v>6</v>
      </c>
      <c r="H11" s="19" t="s">
        <v>12</v>
      </c>
      <c r="I11" s="20" t="e">
        <f>(E48+E42+E43+E44+E47)/E49</f>
        <v>#DIV/0!</v>
      </c>
      <c r="J11" s="22">
        <f>IF(AND(E49=0,(E48+E42+E43+E44+E47)&lt;=0),0, IF(E49=0,3,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204</v>
      </c>
      <c r="C12" s="122" t="s">
        <v>138</v>
      </c>
      <c r="D12" s="149" t="s">
        <v>183</v>
      </c>
      <c r="E12" s="203"/>
      <c r="F12" s="126"/>
      <c r="G12" s="21">
        <v>7</v>
      </c>
      <c r="H12" s="19" t="s">
        <v>14</v>
      </c>
      <c r="I12" s="20" t="e">
        <f>(E20-E22-E26-E21-(E13+E14))/(E50+E41+E45+E46)</f>
        <v>#DIV/0!</v>
      </c>
      <c r="J12" s="22">
        <f>IF((E50+E41+E45+E46)&lt;=0,0,IF(I12&lt;5,3,IF(I12&gt;7,1,2)))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125</v>
      </c>
      <c r="C13" s="122" t="s">
        <v>9</v>
      </c>
      <c r="D13" s="149" t="s">
        <v>208</v>
      </c>
      <c r="E13" s="203"/>
      <c r="F13" s="126"/>
      <c r="G13" s="21">
        <v>8</v>
      </c>
      <c r="H13" s="19" t="s">
        <v>13</v>
      </c>
      <c r="I13" s="20" t="e">
        <f>(E8+E15+E12-E23-E24-E25-E28-E27-E22)/E9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114</v>
      </c>
      <c r="C14" s="122" t="s">
        <v>168</v>
      </c>
      <c r="D14" s="149" t="s">
        <v>209</v>
      </c>
      <c r="E14" s="203"/>
      <c r="F14" s="126"/>
      <c r="G14" s="21">
        <v>9</v>
      </c>
      <c r="H14" s="19" t="s">
        <v>103</v>
      </c>
      <c r="I14" s="20" t="e">
        <f>(E10-E11+E13+E14)/(E23-E26+E24+E25)</f>
        <v>#DIV/0!</v>
      </c>
      <c r="J14" s="22">
        <f>IF(AND((E10-E11+E13+E14)=0,(E23-E26+E24+E25)=0),1,IF((E23-E26+E24+E25)&lt;=0,3,IF(I14&lt;1,1,IF(I14&gt;1.5,3,2))))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4" t="s">
        <v>137</v>
      </c>
      <c r="C15" s="131" t="s">
        <v>138</v>
      </c>
      <c r="D15" s="149" t="s">
        <v>186</v>
      </c>
      <c r="E15" s="203"/>
      <c r="F15" s="126"/>
      <c r="G15" s="21">
        <v>10</v>
      </c>
      <c r="H15" s="19" t="s">
        <v>104</v>
      </c>
      <c r="I15" s="20" t="e">
        <f>((E7-'2020-ÚČ'!E7+E41)/'2020-ÚČ'!E7)*100</f>
        <v>#DIV/0!</v>
      </c>
      <c r="J15" s="22">
        <f>IF(AND(E7=0,E41=0,'2020-ÚČ'!E7=0),0, IF('2020-ÚČ'!E7=0,3,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1"/>
      <c r="C16" s="122" t="s">
        <v>1</v>
      </c>
      <c r="D16" s="149" t="s">
        <v>210</v>
      </c>
      <c r="E16" s="203"/>
      <c r="F16" s="126"/>
      <c r="G16" s="23" t="s">
        <v>39</v>
      </c>
      <c r="H16" s="24" t="s">
        <v>287</v>
      </c>
      <c r="I16" s="24"/>
      <c r="J16" s="25">
        <f>SUM(J6:J15)</f>
        <v>3</v>
      </c>
      <c r="K16" s="28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115</v>
      </c>
      <c r="C17" s="122" t="s">
        <v>110</v>
      </c>
      <c r="D17" s="149" t="s">
        <v>211</v>
      </c>
      <c r="E17" s="203"/>
      <c r="F17" s="126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116</v>
      </c>
      <c r="C18" s="122" t="s">
        <v>126</v>
      </c>
      <c r="D18" s="149" t="s">
        <v>189</v>
      </c>
      <c r="E18" s="203"/>
      <c r="F18" s="12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127</v>
      </c>
      <c r="C19" s="122" t="s">
        <v>0</v>
      </c>
      <c r="D19" s="149" t="s">
        <v>66</v>
      </c>
      <c r="E19" s="203"/>
      <c r="F19" s="12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128</v>
      </c>
      <c r="C20" s="122" t="s">
        <v>2</v>
      </c>
      <c r="D20" s="149" t="s">
        <v>37</v>
      </c>
      <c r="E20" s="203"/>
      <c r="F20" s="126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117</v>
      </c>
      <c r="C21" s="122" t="s">
        <v>3</v>
      </c>
      <c r="D21" s="149" t="s">
        <v>98</v>
      </c>
      <c r="E21" s="203"/>
      <c r="F21" s="126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129</v>
      </c>
      <c r="C22" s="122" t="s">
        <v>130</v>
      </c>
      <c r="D22" s="149" t="s">
        <v>212</v>
      </c>
      <c r="E22" s="203"/>
      <c r="F22" s="126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131</v>
      </c>
      <c r="C23" s="122" t="s">
        <v>5</v>
      </c>
      <c r="D23" s="149" t="s">
        <v>213</v>
      </c>
      <c r="E23" s="203"/>
      <c r="F23" s="12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4" t="s">
        <v>122</v>
      </c>
      <c r="C24" s="122" t="s">
        <v>134</v>
      </c>
      <c r="D24" s="149" t="s">
        <v>214</v>
      </c>
      <c r="E24" s="203"/>
      <c r="F24" s="12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124" t="s">
        <v>135</v>
      </c>
      <c r="C25" s="122" t="s">
        <v>6</v>
      </c>
      <c r="D25" s="152" t="s">
        <v>215</v>
      </c>
      <c r="E25" s="203"/>
      <c r="F25" s="12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25" x14ac:dyDescent="0.2">
      <c r="A26" s="8"/>
      <c r="B26" s="124" t="s">
        <v>133</v>
      </c>
      <c r="C26" s="122" t="s">
        <v>132</v>
      </c>
      <c r="D26" s="149" t="s">
        <v>216</v>
      </c>
      <c r="E26" s="203"/>
      <c r="F26" s="12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89" t="s">
        <v>125</v>
      </c>
      <c r="C27" s="190" t="s">
        <v>136</v>
      </c>
      <c r="D27" s="152" t="s">
        <v>217</v>
      </c>
      <c r="E27" s="203"/>
      <c r="F27" s="12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25" t="s">
        <v>137</v>
      </c>
      <c r="C28" s="123" t="s">
        <v>136</v>
      </c>
      <c r="D28" s="151" t="s">
        <v>218</v>
      </c>
      <c r="E28" s="164"/>
      <c r="F28" s="12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8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6" t="s">
        <v>224</v>
      </c>
      <c r="D30" s="13"/>
      <c r="E30" s="165"/>
      <c r="F30" s="17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0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93" t="s">
        <v>121</v>
      </c>
      <c r="C32" s="198" t="s">
        <v>18</v>
      </c>
      <c r="D32" s="194" t="s">
        <v>19</v>
      </c>
      <c r="E32" s="161" t="s">
        <v>20</v>
      </c>
      <c r="F32" s="174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140</v>
      </c>
      <c r="C33" s="128" t="s">
        <v>141</v>
      </c>
      <c r="D33" s="149" t="s">
        <v>21</v>
      </c>
      <c r="E33" s="203"/>
      <c r="F33" s="12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118</v>
      </c>
      <c r="C34" s="128" t="s">
        <v>22</v>
      </c>
      <c r="D34" s="149" t="s">
        <v>25</v>
      </c>
      <c r="E34" s="203"/>
      <c r="F34" s="12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167</v>
      </c>
      <c r="C35" s="128" t="s">
        <v>26</v>
      </c>
      <c r="D35" s="149" t="s">
        <v>169</v>
      </c>
      <c r="E35" s="203"/>
      <c r="F35" s="12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139</v>
      </c>
      <c r="C36" s="128" t="s">
        <v>23</v>
      </c>
      <c r="D36" s="149" t="s">
        <v>24</v>
      </c>
      <c r="E36" s="203"/>
      <c r="F36" s="12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145</v>
      </c>
      <c r="C37" s="128" t="s">
        <v>146</v>
      </c>
      <c r="D37" s="149" t="s">
        <v>171</v>
      </c>
      <c r="E37" s="203"/>
      <c r="F37" s="12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148</v>
      </c>
      <c r="C38" s="128" t="s">
        <v>147</v>
      </c>
      <c r="D38" s="149" t="s">
        <v>172</v>
      </c>
      <c r="E38" s="203"/>
      <c r="F38" s="12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111</v>
      </c>
      <c r="C39" s="128" t="s">
        <v>142</v>
      </c>
      <c r="D39" s="149" t="s">
        <v>170</v>
      </c>
      <c r="E39" s="203"/>
      <c r="F39" s="12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143</v>
      </c>
      <c r="C40" s="128" t="s">
        <v>144</v>
      </c>
      <c r="D40" s="149" t="s">
        <v>27</v>
      </c>
      <c r="E40" s="203"/>
      <c r="F40" s="12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149</v>
      </c>
      <c r="C41" s="128" t="s">
        <v>150</v>
      </c>
      <c r="D41" s="149" t="s">
        <v>173</v>
      </c>
      <c r="E41" s="203"/>
      <c r="F41" s="12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26" t="s">
        <v>155</v>
      </c>
      <c r="C42" s="129" t="s">
        <v>156</v>
      </c>
      <c r="D42" s="150" t="s">
        <v>175</v>
      </c>
      <c r="E42" s="203"/>
      <c r="F42" s="12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26" t="s">
        <v>157</v>
      </c>
      <c r="C43" s="129" t="s">
        <v>158</v>
      </c>
      <c r="D43" s="150" t="s">
        <v>28</v>
      </c>
      <c r="E43" s="203"/>
      <c r="F43" s="126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6" t="s">
        <v>159</v>
      </c>
      <c r="C44" s="129" t="s">
        <v>160</v>
      </c>
      <c r="D44" s="150" t="s">
        <v>176</v>
      </c>
      <c r="E44" s="203"/>
      <c r="F44" s="126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6" t="s">
        <v>151</v>
      </c>
      <c r="C45" s="128" t="s">
        <v>152</v>
      </c>
      <c r="D45" s="149" t="s">
        <v>29</v>
      </c>
      <c r="E45" s="203"/>
      <c r="F45" s="126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2">
      <c r="A46" s="8"/>
      <c r="B46" s="126" t="s">
        <v>154</v>
      </c>
      <c r="C46" s="128" t="s">
        <v>205</v>
      </c>
      <c r="D46" s="149" t="s">
        <v>174</v>
      </c>
      <c r="E46" s="203"/>
      <c r="F46" s="126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2">
      <c r="A47" s="8"/>
      <c r="B47" s="126" t="s">
        <v>161</v>
      </c>
      <c r="C47" s="129" t="s">
        <v>162</v>
      </c>
      <c r="D47" s="150" t="s">
        <v>177</v>
      </c>
      <c r="E47" s="203"/>
      <c r="F47" s="126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26" t="s">
        <v>120</v>
      </c>
      <c r="C48" s="128" t="s">
        <v>163</v>
      </c>
      <c r="D48" s="149" t="s">
        <v>30</v>
      </c>
      <c r="E48" s="203"/>
      <c r="F48" s="126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26" t="s">
        <v>164</v>
      </c>
      <c r="C49" s="128" t="s">
        <v>165</v>
      </c>
      <c r="D49" s="149" t="s">
        <v>31</v>
      </c>
      <c r="E49" s="203"/>
      <c r="F49" s="126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27" t="s">
        <v>119</v>
      </c>
      <c r="C50" s="130" t="s">
        <v>166</v>
      </c>
      <c r="D50" s="151" t="s">
        <v>178</v>
      </c>
      <c r="E50" s="164"/>
      <c r="F50" s="126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28"/>
      <c r="D51" s="27"/>
      <c r="E51" s="168"/>
      <c r="F51" s="171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1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0"/>
      <c r="F265" s="170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0"/>
      <c r="F266" s="170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I15" sqref="I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223</v>
      </c>
      <c r="D2" s="12"/>
      <c r="E2" s="158"/>
      <c r="F2" s="160"/>
      <c r="G2" s="13"/>
      <c r="H2" s="26" t="s">
        <v>248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121</v>
      </c>
      <c r="C5" s="198" t="s">
        <v>18</v>
      </c>
      <c r="D5" s="194" t="s">
        <v>19</v>
      </c>
      <c r="E5" s="161" t="s">
        <v>20</v>
      </c>
      <c r="F5" s="171"/>
      <c r="G5" s="195" t="s">
        <v>36</v>
      </c>
      <c r="H5" s="199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203"/>
      <c r="F6" s="126"/>
      <c r="G6" s="21">
        <v>1</v>
      </c>
      <c r="H6" s="19" t="s">
        <v>11</v>
      </c>
      <c r="I6" s="20" t="e">
        <f>((E48+E42+E43+E44+E47)/E6)*100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111</v>
      </c>
      <c r="C7" s="122" t="s">
        <v>203</v>
      </c>
      <c r="D7" s="149" t="s">
        <v>102</v>
      </c>
      <c r="E7" s="203"/>
      <c r="F7" s="126"/>
      <c r="G7" s="21">
        <v>2</v>
      </c>
      <c r="H7" s="19" t="s">
        <v>34</v>
      </c>
      <c r="I7" s="20" t="e">
        <f>((E17+E18+E19)/E6)*100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112</v>
      </c>
      <c r="C8" s="122" t="s">
        <v>4</v>
      </c>
      <c r="D8" s="149" t="s">
        <v>179</v>
      </c>
      <c r="E8" s="203"/>
      <c r="F8" s="126"/>
      <c r="G8" s="21">
        <v>3</v>
      </c>
      <c r="H8" s="19" t="s">
        <v>16</v>
      </c>
      <c r="I8" s="20" t="e">
        <f>((E34-E36)+(E33-E39-E40)-(E37+E38))/(E35)*100</f>
        <v>#DIV/0!</v>
      </c>
      <c r="J8" s="22">
        <f>IF((E35)&lt;=0,1,IF(I8&lt;15,1,IF(I8&gt;30,3,2)))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113</v>
      </c>
      <c r="C9" s="122" t="s">
        <v>7</v>
      </c>
      <c r="D9" s="149" t="s">
        <v>180</v>
      </c>
      <c r="E9" s="203"/>
      <c r="F9" s="126"/>
      <c r="G9" s="21">
        <v>4</v>
      </c>
      <c r="H9" s="19" t="s">
        <v>15</v>
      </c>
      <c r="I9" s="20" t="e">
        <f>((E50+E41+E45+E46)/(E34+E33-E39-E40))*100</f>
        <v>#DIV/0!</v>
      </c>
      <c r="J9" s="22">
        <f>IF(E50+E41+E45+E46&lt;=0,0, IF(E34+E33-E39-E40&lt;=0,0,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122</v>
      </c>
      <c r="C10" s="122" t="s">
        <v>8</v>
      </c>
      <c r="D10" s="149" t="s">
        <v>181</v>
      </c>
      <c r="E10" s="203"/>
      <c r="F10" s="126"/>
      <c r="G10" s="21">
        <v>5</v>
      </c>
      <c r="H10" s="19" t="s">
        <v>17</v>
      </c>
      <c r="I10" s="20" t="e">
        <f>((E20-E22-E26-E21)/E16)*100</f>
        <v>#DIV/0!</v>
      </c>
      <c r="J10" s="22">
        <f>IF(E16&lt;=0,0,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124</v>
      </c>
      <c r="C11" s="122" t="s">
        <v>123</v>
      </c>
      <c r="D11" s="149" t="s">
        <v>182</v>
      </c>
      <c r="E11" s="203"/>
      <c r="F11" s="126"/>
      <c r="G11" s="21">
        <v>6</v>
      </c>
      <c r="H11" s="19" t="s">
        <v>12</v>
      </c>
      <c r="I11" s="20" t="e">
        <f>(E48+E42+E43+E44+E47)/E49</f>
        <v>#DIV/0!</v>
      </c>
      <c r="J11" s="22">
        <f>IF(AND(E49=0,(E48+E42+E43+E44+E47)&lt;=0),0, IF(E49=0,3,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204</v>
      </c>
      <c r="C12" s="122" t="s">
        <v>138</v>
      </c>
      <c r="D12" s="149" t="s">
        <v>183</v>
      </c>
      <c r="E12" s="203"/>
      <c r="F12" s="126"/>
      <c r="G12" s="21">
        <v>7</v>
      </c>
      <c r="H12" s="19" t="s">
        <v>14</v>
      </c>
      <c r="I12" s="20" t="e">
        <f>(E20-E22-E26-E21-(E13+E14))/(E50+E41+E45+E46)</f>
        <v>#DIV/0!</v>
      </c>
      <c r="J12" s="22">
        <f>IF((E50+E41+E45+E46)&lt;=0,0,IF(I12&lt;5,3,IF(I12&gt;7,1,2)))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125</v>
      </c>
      <c r="C13" s="122" t="s">
        <v>9</v>
      </c>
      <c r="D13" s="149" t="s">
        <v>208</v>
      </c>
      <c r="E13" s="203"/>
      <c r="F13" s="126"/>
      <c r="G13" s="21">
        <v>8</v>
      </c>
      <c r="H13" s="19" t="s">
        <v>13</v>
      </c>
      <c r="I13" s="20" t="e">
        <f>(E8+E15+E12-E23-E24-E25-E28-E27-E22)/E9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114</v>
      </c>
      <c r="C14" s="122" t="s">
        <v>168</v>
      </c>
      <c r="D14" s="149" t="s">
        <v>209</v>
      </c>
      <c r="E14" s="203"/>
      <c r="F14" s="126"/>
      <c r="G14" s="21">
        <v>9</v>
      </c>
      <c r="H14" s="19" t="s">
        <v>103</v>
      </c>
      <c r="I14" s="20" t="e">
        <f>(E10-E11+E13+E14)/(E23-E26+E24+E25)</f>
        <v>#DIV/0!</v>
      </c>
      <c r="J14" s="22">
        <f>IF(AND((E10-E11+E13+E14)=0,(E23-E26+E24+E25)=0),1,IF((E23-E26+E24+E25)&lt;=0,3,IF(I14&lt;1,1,IF(I14&gt;1.5,3,2))))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4" t="s">
        <v>137</v>
      </c>
      <c r="C15" s="131" t="s">
        <v>138</v>
      </c>
      <c r="D15" s="149" t="s">
        <v>186</v>
      </c>
      <c r="E15" s="203"/>
      <c r="F15" s="126"/>
      <c r="G15" s="21">
        <v>10</v>
      </c>
      <c r="H15" s="19" t="s">
        <v>104</v>
      </c>
      <c r="I15" s="20" t="e">
        <f>((E7-'2019-ÚČ'!E7+E41)/'2019-ÚČ'!E7)*100</f>
        <v>#DIV/0!</v>
      </c>
      <c r="J15" s="22">
        <f>IF(AND(E7=0,E41=0,'2019-ÚČ'!E7=0),0, IF('2019-ÚČ'!E7=0,3,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1"/>
      <c r="C16" s="122" t="s">
        <v>1</v>
      </c>
      <c r="D16" s="149" t="s">
        <v>210</v>
      </c>
      <c r="E16" s="203"/>
      <c r="F16" s="126"/>
      <c r="G16" s="23" t="s">
        <v>39</v>
      </c>
      <c r="H16" s="24" t="s">
        <v>249</v>
      </c>
      <c r="I16" s="24"/>
      <c r="J16" s="25">
        <f>SUM(J6:J15)</f>
        <v>3</v>
      </c>
      <c r="K16" s="28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115</v>
      </c>
      <c r="C17" s="122" t="s">
        <v>110</v>
      </c>
      <c r="D17" s="149" t="s">
        <v>211</v>
      </c>
      <c r="E17" s="203"/>
      <c r="F17" s="126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116</v>
      </c>
      <c r="C18" s="122" t="s">
        <v>126</v>
      </c>
      <c r="D18" s="149" t="s">
        <v>189</v>
      </c>
      <c r="E18" s="203"/>
      <c r="F18" s="12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127</v>
      </c>
      <c r="C19" s="122" t="s">
        <v>0</v>
      </c>
      <c r="D19" s="149" t="s">
        <v>66</v>
      </c>
      <c r="E19" s="203"/>
      <c r="F19" s="12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128</v>
      </c>
      <c r="C20" s="122" t="s">
        <v>2</v>
      </c>
      <c r="D20" s="149" t="s">
        <v>37</v>
      </c>
      <c r="E20" s="203"/>
      <c r="F20" s="126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117</v>
      </c>
      <c r="C21" s="122" t="s">
        <v>3</v>
      </c>
      <c r="D21" s="149" t="s">
        <v>98</v>
      </c>
      <c r="E21" s="203"/>
      <c r="F21" s="126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129</v>
      </c>
      <c r="C22" s="122" t="s">
        <v>130</v>
      </c>
      <c r="D22" s="149" t="s">
        <v>212</v>
      </c>
      <c r="E22" s="203"/>
      <c r="F22" s="126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131</v>
      </c>
      <c r="C23" s="122" t="s">
        <v>5</v>
      </c>
      <c r="D23" s="149" t="s">
        <v>213</v>
      </c>
      <c r="E23" s="203"/>
      <c r="F23" s="12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4" t="s">
        <v>122</v>
      </c>
      <c r="C24" s="122" t="s">
        <v>134</v>
      </c>
      <c r="D24" s="149" t="s">
        <v>214</v>
      </c>
      <c r="E24" s="203"/>
      <c r="F24" s="12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124" t="s">
        <v>135</v>
      </c>
      <c r="C25" s="122" t="s">
        <v>6</v>
      </c>
      <c r="D25" s="152" t="s">
        <v>215</v>
      </c>
      <c r="E25" s="203"/>
      <c r="F25" s="12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25" x14ac:dyDescent="0.2">
      <c r="A26" s="8"/>
      <c r="B26" s="124" t="s">
        <v>133</v>
      </c>
      <c r="C26" s="122" t="s">
        <v>132</v>
      </c>
      <c r="D26" s="149" t="s">
        <v>216</v>
      </c>
      <c r="E26" s="203"/>
      <c r="F26" s="12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89" t="s">
        <v>125</v>
      </c>
      <c r="C27" s="190" t="s">
        <v>136</v>
      </c>
      <c r="D27" s="152" t="s">
        <v>217</v>
      </c>
      <c r="E27" s="203"/>
      <c r="F27" s="12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25" t="s">
        <v>137</v>
      </c>
      <c r="C28" s="123" t="s">
        <v>136</v>
      </c>
      <c r="D28" s="151" t="s">
        <v>218</v>
      </c>
      <c r="E28" s="164"/>
      <c r="F28" s="12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8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6" t="s">
        <v>224</v>
      </c>
      <c r="D30" s="13"/>
      <c r="E30" s="165"/>
      <c r="F30" s="17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0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93" t="s">
        <v>121</v>
      </c>
      <c r="C32" s="198" t="s">
        <v>18</v>
      </c>
      <c r="D32" s="194" t="s">
        <v>19</v>
      </c>
      <c r="E32" s="161" t="s">
        <v>20</v>
      </c>
      <c r="F32" s="174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140</v>
      </c>
      <c r="C33" s="128" t="s">
        <v>141</v>
      </c>
      <c r="D33" s="149" t="s">
        <v>21</v>
      </c>
      <c r="E33" s="203"/>
      <c r="F33" s="12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118</v>
      </c>
      <c r="C34" s="128" t="s">
        <v>22</v>
      </c>
      <c r="D34" s="149" t="s">
        <v>25</v>
      </c>
      <c r="E34" s="203"/>
      <c r="F34" s="12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167</v>
      </c>
      <c r="C35" s="128" t="s">
        <v>26</v>
      </c>
      <c r="D35" s="149" t="s">
        <v>169</v>
      </c>
      <c r="E35" s="203"/>
      <c r="F35" s="12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139</v>
      </c>
      <c r="C36" s="128" t="s">
        <v>23</v>
      </c>
      <c r="D36" s="149" t="s">
        <v>24</v>
      </c>
      <c r="E36" s="203"/>
      <c r="F36" s="12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145</v>
      </c>
      <c r="C37" s="128" t="s">
        <v>146</v>
      </c>
      <c r="D37" s="149" t="s">
        <v>171</v>
      </c>
      <c r="E37" s="203"/>
      <c r="F37" s="12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148</v>
      </c>
      <c r="C38" s="128" t="s">
        <v>147</v>
      </c>
      <c r="D38" s="149" t="s">
        <v>172</v>
      </c>
      <c r="E38" s="203"/>
      <c r="F38" s="12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111</v>
      </c>
      <c r="C39" s="128" t="s">
        <v>142</v>
      </c>
      <c r="D39" s="149" t="s">
        <v>170</v>
      </c>
      <c r="E39" s="203"/>
      <c r="F39" s="12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143</v>
      </c>
      <c r="C40" s="128" t="s">
        <v>144</v>
      </c>
      <c r="D40" s="149" t="s">
        <v>27</v>
      </c>
      <c r="E40" s="203"/>
      <c r="F40" s="12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149</v>
      </c>
      <c r="C41" s="128" t="s">
        <v>150</v>
      </c>
      <c r="D41" s="149" t="s">
        <v>173</v>
      </c>
      <c r="E41" s="203"/>
      <c r="F41" s="12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26" t="s">
        <v>155</v>
      </c>
      <c r="C42" s="129" t="s">
        <v>156</v>
      </c>
      <c r="D42" s="150" t="s">
        <v>175</v>
      </c>
      <c r="E42" s="203"/>
      <c r="F42" s="12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26" t="s">
        <v>157</v>
      </c>
      <c r="C43" s="129" t="s">
        <v>158</v>
      </c>
      <c r="D43" s="150" t="s">
        <v>28</v>
      </c>
      <c r="E43" s="203"/>
      <c r="F43" s="126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6" t="s">
        <v>159</v>
      </c>
      <c r="C44" s="129" t="s">
        <v>160</v>
      </c>
      <c r="D44" s="150" t="s">
        <v>176</v>
      </c>
      <c r="E44" s="203"/>
      <c r="F44" s="126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6" t="s">
        <v>151</v>
      </c>
      <c r="C45" s="128" t="s">
        <v>152</v>
      </c>
      <c r="D45" s="149" t="s">
        <v>29</v>
      </c>
      <c r="E45" s="203"/>
      <c r="F45" s="126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2">
      <c r="A46" s="8"/>
      <c r="B46" s="126" t="s">
        <v>154</v>
      </c>
      <c r="C46" s="128" t="s">
        <v>205</v>
      </c>
      <c r="D46" s="149" t="s">
        <v>174</v>
      </c>
      <c r="E46" s="203"/>
      <c r="F46" s="126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2">
      <c r="A47" s="8"/>
      <c r="B47" s="126" t="s">
        <v>161</v>
      </c>
      <c r="C47" s="129" t="s">
        <v>162</v>
      </c>
      <c r="D47" s="150" t="s">
        <v>177</v>
      </c>
      <c r="E47" s="203"/>
      <c r="F47" s="126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26" t="s">
        <v>120</v>
      </c>
      <c r="C48" s="128" t="s">
        <v>163</v>
      </c>
      <c r="D48" s="149" t="s">
        <v>30</v>
      </c>
      <c r="E48" s="203"/>
      <c r="F48" s="126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26" t="s">
        <v>164</v>
      </c>
      <c r="C49" s="128" t="s">
        <v>165</v>
      </c>
      <c r="D49" s="149" t="s">
        <v>31</v>
      </c>
      <c r="E49" s="203"/>
      <c r="F49" s="126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27" t="s">
        <v>119</v>
      </c>
      <c r="C50" s="130" t="s">
        <v>166</v>
      </c>
      <c r="D50" s="151" t="s">
        <v>178</v>
      </c>
      <c r="E50" s="164"/>
      <c r="F50" s="126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28"/>
      <c r="D51" s="27"/>
      <c r="E51" s="168"/>
      <c r="F51" s="171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1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0"/>
      <c r="F265" s="170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0"/>
      <c r="F266" s="170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223</v>
      </c>
      <c r="D2" s="12"/>
      <c r="E2" s="158"/>
      <c r="F2" s="160"/>
      <c r="G2" s="13"/>
      <c r="H2" s="26" t="s">
        <v>230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121</v>
      </c>
      <c r="C5" s="198" t="s">
        <v>18</v>
      </c>
      <c r="D5" s="194" t="s">
        <v>19</v>
      </c>
      <c r="E5" s="161" t="s">
        <v>20</v>
      </c>
      <c r="F5" s="171"/>
      <c r="G5" s="195" t="s">
        <v>36</v>
      </c>
      <c r="H5" s="199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203"/>
      <c r="F6" s="126"/>
      <c r="G6" s="21">
        <v>1</v>
      </c>
      <c r="H6" s="19" t="s">
        <v>11</v>
      </c>
      <c r="I6" s="20" t="e">
        <f>((E48+E42+E43+E44+E47)/E6)*100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111</v>
      </c>
      <c r="C7" s="122" t="s">
        <v>203</v>
      </c>
      <c r="D7" s="149" t="s">
        <v>102</v>
      </c>
      <c r="E7" s="203"/>
      <c r="F7" s="126"/>
      <c r="G7" s="21">
        <v>2</v>
      </c>
      <c r="H7" s="19" t="s">
        <v>34</v>
      </c>
      <c r="I7" s="20" t="e">
        <f>((E17+E18+E19)/E6)*100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112</v>
      </c>
      <c r="C8" s="122" t="s">
        <v>4</v>
      </c>
      <c r="D8" s="149" t="s">
        <v>179</v>
      </c>
      <c r="E8" s="203"/>
      <c r="F8" s="126"/>
      <c r="G8" s="21">
        <v>3</v>
      </c>
      <c r="H8" s="19" t="s">
        <v>16</v>
      </c>
      <c r="I8" s="20" t="e">
        <f>((E34-E36)+(E33-E39-E40)-(E37+E38))/(E35)*100</f>
        <v>#DIV/0!</v>
      </c>
      <c r="J8" s="22">
        <f>IF((E35)&lt;=0,1,IF(I8&lt;15,1,IF(I8&gt;30,3,2)))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113</v>
      </c>
      <c r="C9" s="122" t="s">
        <v>7</v>
      </c>
      <c r="D9" s="149" t="s">
        <v>180</v>
      </c>
      <c r="E9" s="203"/>
      <c r="F9" s="126"/>
      <c r="G9" s="21">
        <v>4</v>
      </c>
      <c r="H9" s="19" t="s">
        <v>15</v>
      </c>
      <c r="I9" s="20" t="e">
        <f>((E50+E41+E45+E46)/(E34+E33-E39-E40))*100</f>
        <v>#DIV/0!</v>
      </c>
      <c r="J9" s="22">
        <f>IF(E50+E41+E45+E46&lt;=0,0, IF(E34+E33-E39-E40&lt;=0,0,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122</v>
      </c>
      <c r="C10" s="122" t="s">
        <v>8</v>
      </c>
      <c r="D10" s="149" t="s">
        <v>181</v>
      </c>
      <c r="E10" s="203"/>
      <c r="F10" s="126"/>
      <c r="G10" s="21">
        <v>5</v>
      </c>
      <c r="H10" s="19" t="s">
        <v>17</v>
      </c>
      <c r="I10" s="20" t="e">
        <f>((E20-E22-E26-E21)/E16)*100</f>
        <v>#DIV/0!</v>
      </c>
      <c r="J10" s="22">
        <f>IF(E16&lt;=0,0,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124</v>
      </c>
      <c r="C11" s="122" t="s">
        <v>123</v>
      </c>
      <c r="D11" s="149" t="s">
        <v>182</v>
      </c>
      <c r="E11" s="203"/>
      <c r="F11" s="126"/>
      <c r="G11" s="21">
        <v>6</v>
      </c>
      <c r="H11" s="19" t="s">
        <v>12</v>
      </c>
      <c r="I11" s="20" t="e">
        <f>(E48+E42+E43+E44+E47)/E49</f>
        <v>#DIV/0!</v>
      </c>
      <c r="J11" s="22">
        <f>IF(AND(E49=0,(E48+E42+E43+E44+E47)&lt;=0),0, IF(E49=0,3,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204</v>
      </c>
      <c r="C12" s="122" t="s">
        <v>138</v>
      </c>
      <c r="D12" s="149" t="s">
        <v>183</v>
      </c>
      <c r="E12" s="203"/>
      <c r="F12" s="126"/>
      <c r="G12" s="21">
        <v>7</v>
      </c>
      <c r="H12" s="19" t="s">
        <v>14</v>
      </c>
      <c r="I12" s="20" t="e">
        <f>(E20-E22-E26-E21-(E13+E14))/(E50+E41+E45+E46)</f>
        <v>#DIV/0!</v>
      </c>
      <c r="J12" s="22">
        <f>IF((E50+E41+E45+E46)&lt;=0,0,IF(I12&lt;5,3,IF(I12&gt;7,1,2)))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125</v>
      </c>
      <c r="C13" s="122" t="s">
        <v>9</v>
      </c>
      <c r="D13" s="149" t="s">
        <v>208</v>
      </c>
      <c r="E13" s="203"/>
      <c r="F13" s="126"/>
      <c r="G13" s="21">
        <v>8</v>
      </c>
      <c r="H13" s="19" t="s">
        <v>13</v>
      </c>
      <c r="I13" s="20" t="e">
        <f>(E8+E15+E12-E23-E24-E25-E28-E27-E22)/E9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114</v>
      </c>
      <c r="C14" s="122" t="s">
        <v>168</v>
      </c>
      <c r="D14" s="149" t="s">
        <v>209</v>
      </c>
      <c r="E14" s="203"/>
      <c r="F14" s="126"/>
      <c r="G14" s="21">
        <v>9</v>
      </c>
      <c r="H14" s="19" t="s">
        <v>103</v>
      </c>
      <c r="I14" s="20" t="e">
        <f>(E10-E11+E13+E14)/(E23-E26+E24+E25)</f>
        <v>#DIV/0!</v>
      </c>
      <c r="J14" s="22">
        <f>IF(AND((E10-E11+E13+E14)=0,(E23-E26+E24+E25)=0),1,IF((E23-E26+E24+E25)&lt;=0,3,IF(I14&lt;1,1,IF(I14&gt;1.5,3,2))))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4" t="s">
        <v>137</v>
      </c>
      <c r="C15" s="131" t="s">
        <v>138</v>
      </c>
      <c r="D15" s="149" t="s">
        <v>186</v>
      </c>
      <c r="E15" s="203"/>
      <c r="F15" s="126"/>
      <c r="G15" s="21">
        <v>10</v>
      </c>
      <c r="H15" s="19" t="s">
        <v>104</v>
      </c>
      <c r="I15" s="20" t="e">
        <f>((E7-'2018-ÚČ'!E7+E41)/'2018-ÚČ'!E7)*100</f>
        <v>#DIV/0!</v>
      </c>
      <c r="J15" s="22">
        <f>IF(AND(E7=0,E41=0,'2018-ÚČ'!E7=0),0, IF('2018-ÚČ'!E7=0,3,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1"/>
      <c r="C16" s="122" t="s">
        <v>1</v>
      </c>
      <c r="D16" s="149" t="s">
        <v>210</v>
      </c>
      <c r="E16" s="203"/>
      <c r="F16" s="126"/>
      <c r="G16" s="23" t="s">
        <v>39</v>
      </c>
      <c r="H16" s="24" t="s">
        <v>231</v>
      </c>
      <c r="I16" s="24"/>
      <c r="J16" s="25">
        <f>SUM(J6:J15)</f>
        <v>3</v>
      </c>
      <c r="K16" s="28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115</v>
      </c>
      <c r="C17" s="122" t="s">
        <v>110</v>
      </c>
      <c r="D17" s="149" t="s">
        <v>211</v>
      </c>
      <c r="E17" s="203"/>
      <c r="F17" s="126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116</v>
      </c>
      <c r="C18" s="122" t="s">
        <v>126</v>
      </c>
      <c r="D18" s="149" t="s">
        <v>189</v>
      </c>
      <c r="E18" s="203"/>
      <c r="F18" s="12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127</v>
      </c>
      <c r="C19" s="122" t="s">
        <v>0</v>
      </c>
      <c r="D19" s="149" t="s">
        <v>66</v>
      </c>
      <c r="E19" s="203"/>
      <c r="F19" s="12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128</v>
      </c>
      <c r="C20" s="122" t="s">
        <v>2</v>
      </c>
      <c r="D20" s="149" t="s">
        <v>37</v>
      </c>
      <c r="E20" s="203"/>
      <c r="F20" s="126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117</v>
      </c>
      <c r="C21" s="122" t="s">
        <v>3</v>
      </c>
      <c r="D21" s="149" t="s">
        <v>98</v>
      </c>
      <c r="E21" s="203"/>
      <c r="F21" s="126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129</v>
      </c>
      <c r="C22" s="122" t="s">
        <v>130</v>
      </c>
      <c r="D22" s="149" t="s">
        <v>212</v>
      </c>
      <c r="E22" s="203"/>
      <c r="F22" s="126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131</v>
      </c>
      <c r="C23" s="122" t="s">
        <v>5</v>
      </c>
      <c r="D23" s="149" t="s">
        <v>213</v>
      </c>
      <c r="E23" s="203"/>
      <c r="F23" s="12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4" t="s">
        <v>122</v>
      </c>
      <c r="C24" s="122" t="s">
        <v>134</v>
      </c>
      <c r="D24" s="149" t="s">
        <v>214</v>
      </c>
      <c r="E24" s="203"/>
      <c r="F24" s="12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124" t="s">
        <v>135</v>
      </c>
      <c r="C25" s="122" t="s">
        <v>6</v>
      </c>
      <c r="D25" s="152" t="s">
        <v>215</v>
      </c>
      <c r="E25" s="203"/>
      <c r="F25" s="12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25" x14ac:dyDescent="0.2">
      <c r="A26" s="8"/>
      <c r="B26" s="124" t="s">
        <v>133</v>
      </c>
      <c r="C26" s="122" t="s">
        <v>132</v>
      </c>
      <c r="D26" s="149" t="s">
        <v>216</v>
      </c>
      <c r="E26" s="203"/>
      <c r="F26" s="12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89" t="s">
        <v>125</v>
      </c>
      <c r="C27" s="190" t="s">
        <v>136</v>
      </c>
      <c r="D27" s="152" t="s">
        <v>217</v>
      </c>
      <c r="E27" s="203"/>
      <c r="F27" s="12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25" t="s">
        <v>137</v>
      </c>
      <c r="C28" s="123" t="s">
        <v>136</v>
      </c>
      <c r="D28" s="151" t="s">
        <v>218</v>
      </c>
      <c r="E28" s="164"/>
      <c r="F28" s="12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8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6" t="s">
        <v>224</v>
      </c>
      <c r="D30" s="13"/>
      <c r="E30" s="165"/>
      <c r="F30" s="17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0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93" t="s">
        <v>121</v>
      </c>
      <c r="C32" s="198" t="s">
        <v>18</v>
      </c>
      <c r="D32" s="194" t="s">
        <v>19</v>
      </c>
      <c r="E32" s="161" t="s">
        <v>20</v>
      </c>
      <c r="F32" s="174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140</v>
      </c>
      <c r="C33" s="128" t="s">
        <v>141</v>
      </c>
      <c r="D33" s="149" t="s">
        <v>21</v>
      </c>
      <c r="E33" s="203"/>
      <c r="F33" s="12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118</v>
      </c>
      <c r="C34" s="128" t="s">
        <v>22</v>
      </c>
      <c r="D34" s="149" t="s">
        <v>25</v>
      </c>
      <c r="E34" s="203"/>
      <c r="F34" s="12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167</v>
      </c>
      <c r="C35" s="128" t="s">
        <v>26</v>
      </c>
      <c r="D35" s="149" t="s">
        <v>169</v>
      </c>
      <c r="E35" s="203"/>
      <c r="F35" s="12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139</v>
      </c>
      <c r="C36" s="128" t="s">
        <v>23</v>
      </c>
      <c r="D36" s="149" t="s">
        <v>24</v>
      </c>
      <c r="E36" s="203"/>
      <c r="F36" s="12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145</v>
      </c>
      <c r="C37" s="128" t="s">
        <v>146</v>
      </c>
      <c r="D37" s="149" t="s">
        <v>171</v>
      </c>
      <c r="E37" s="203"/>
      <c r="F37" s="12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148</v>
      </c>
      <c r="C38" s="128" t="s">
        <v>147</v>
      </c>
      <c r="D38" s="149" t="s">
        <v>172</v>
      </c>
      <c r="E38" s="203"/>
      <c r="F38" s="12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111</v>
      </c>
      <c r="C39" s="128" t="s">
        <v>142</v>
      </c>
      <c r="D39" s="149" t="s">
        <v>170</v>
      </c>
      <c r="E39" s="203"/>
      <c r="F39" s="12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143</v>
      </c>
      <c r="C40" s="128" t="s">
        <v>144</v>
      </c>
      <c r="D40" s="149" t="s">
        <v>27</v>
      </c>
      <c r="E40" s="203"/>
      <c r="F40" s="12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149</v>
      </c>
      <c r="C41" s="128" t="s">
        <v>150</v>
      </c>
      <c r="D41" s="149" t="s">
        <v>173</v>
      </c>
      <c r="E41" s="203"/>
      <c r="F41" s="12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26" t="s">
        <v>155</v>
      </c>
      <c r="C42" s="129" t="s">
        <v>156</v>
      </c>
      <c r="D42" s="150" t="s">
        <v>175</v>
      </c>
      <c r="E42" s="203"/>
      <c r="F42" s="12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26" t="s">
        <v>157</v>
      </c>
      <c r="C43" s="129" t="s">
        <v>158</v>
      </c>
      <c r="D43" s="150" t="s">
        <v>28</v>
      </c>
      <c r="E43" s="203"/>
      <c r="F43" s="126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6" t="s">
        <v>159</v>
      </c>
      <c r="C44" s="129" t="s">
        <v>160</v>
      </c>
      <c r="D44" s="150" t="s">
        <v>176</v>
      </c>
      <c r="E44" s="203"/>
      <c r="F44" s="126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6" t="s">
        <v>151</v>
      </c>
      <c r="C45" s="128" t="s">
        <v>152</v>
      </c>
      <c r="D45" s="149" t="s">
        <v>29</v>
      </c>
      <c r="E45" s="203"/>
      <c r="F45" s="126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2">
      <c r="A46" s="8"/>
      <c r="B46" s="126" t="s">
        <v>154</v>
      </c>
      <c r="C46" s="128" t="s">
        <v>205</v>
      </c>
      <c r="D46" s="149" t="s">
        <v>174</v>
      </c>
      <c r="E46" s="203"/>
      <c r="F46" s="126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2">
      <c r="A47" s="8"/>
      <c r="B47" s="126" t="s">
        <v>161</v>
      </c>
      <c r="C47" s="129" t="s">
        <v>162</v>
      </c>
      <c r="D47" s="150" t="s">
        <v>177</v>
      </c>
      <c r="E47" s="203"/>
      <c r="F47" s="126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26" t="s">
        <v>120</v>
      </c>
      <c r="C48" s="128" t="s">
        <v>163</v>
      </c>
      <c r="D48" s="149" t="s">
        <v>30</v>
      </c>
      <c r="E48" s="203"/>
      <c r="F48" s="126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26" t="s">
        <v>164</v>
      </c>
      <c r="C49" s="128" t="s">
        <v>165</v>
      </c>
      <c r="D49" s="149" t="s">
        <v>31</v>
      </c>
      <c r="E49" s="203"/>
      <c r="F49" s="126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27" t="s">
        <v>119</v>
      </c>
      <c r="C50" s="130" t="s">
        <v>166</v>
      </c>
      <c r="D50" s="151" t="s">
        <v>178</v>
      </c>
      <c r="E50" s="164"/>
      <c r="F50" s="126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28"/>
      <c r="D51" s="27"/>
      <c r="E51" s="168"/>
      <c r="F51" s="171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1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0"/>
      <c r="F265" s="170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0"/>
      <c r="F266" s="170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  <pageSetup paperSize="9"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223</v>
      </c>
      <c r="D2" s="12"/>
      <c r="E2" s="158"/>
      <c r="F2" s="160"/>
      <c r="G2" s="13"/>
      <c r="H2" s="26" t="s">
        <v>206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121</v>
      </c>
      <c r="C5" s="200" t="s">
        <v>18</v>
      </c>
      <c r="D5" s="194" t="s">
        <v>19</v>
      </c>
      <c r="E5" s="161" t="s">
        <v>20</v>
      </c>
      <c r="F5" s="171"/>
      <c r="G5" s="195" t="s">
        <v>36</v>
      </c>
      <c r="H5" s="201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203"/>
      <c r="F6" s="126"/>
      <c r="G6" s="21">
        <v>1</v>
      </c>
      <c r="H6" s="19" t="s">
        <v>11</v>
      </c>
      <c r="I6" s="20" t="e">
        <f>((E48+E42+E43+E44+E47)/E6)*100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111</v>
      </c>
      <c r="C7" s="122" t="s">
        <v>203</v>
      </c>
      <c r="D7" s="149" t="s">
        <v>102</v>
      </c>
      <c r="E7" s="203"/>
      <c r="F7" s="126"/>
      <c r="G7" s="21">
        <v>2</v>
      </c>
      <c r="H7" s="19" t="s">
        <v>34</v>
      </c>
      <c r="I7" s="20" t="e">
        <f>((E17+E18+E19)/E6)*100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112</v>
      </c>
      <c r="C8" s="122" t="s">
        <v>4</v>
      </c>
      <c r="D8" s="149" t="s">
        <v>179</v>
      </c>
      <c r="E8" s="203"/>
      <c r="F8" s="126"/>
      <c r="G8" s="21">
        <v>3</v>
      </c>
      <c r="H8" s="19" t="s">
        <v>16</v>
      </c>
      <c r="I8" s="20" t="e">
        <f>((E34-E36)+(E33-E39-E40)-(E37+E38))/(E35)*100</f>
        <v>#DIV/0!</v>
      </c>
      <c r="J8" s="22">
        <f>IF((E35)&lt;=0,1,IF(I8&lt;15,1,IF(I8&gt;30,3,2)))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113</v>
      </c>
      <c r="C9" s="122" t="s">
        <v>7</v>
      </c>
      <c r="D9" s="149" t="s">
        <v>180</v>
      </c>
      <c r="E9" s="203"/>
      <c r="F9" s="126"/>
      <c r="G9" s="21">
        <v>4</v>
      </c>
      <c r="H9" s="19" t="s">
        <v>15</v>
      </c>
      <c r="I9" s="20" t="e">
        <f>((E50+E41+E45+E46)/(E34+E33-E39-E40))*100</f>
        <v>#DIV/0!</v>
      </c>
      <c r="J9" s="22">
        <f>IF(E50+E41+E45+E46&lt;=0,0, IF(E34+E33-E39-E40&lt;=0,0,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122</v>
      </c>
      <c r="C10" s="122" t="s">
        <v>8</v>
      </c>
      <c r="D10" s="149" t="s">
        <v>181</v>
      </c>
      <c r="E10" s="203"/>
      <c r="F10" s="126"/>
      <c r="G10" s="21">
        <v>5</v>
      </c>
      <c r="H10" s="19" t="s">
        <v>17</v>
      </c>
      <c r="I10" s="20" t="e">
        <f>((E20-E22-E26-E21)/E16)*100</f>
        <v>#DIV/0!</v>
      </c>
      <c r="J10" s="22">
        <f>IF(E16&lt;=0,0,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124</v>
      </c>
      <c r="C11" s="122" t="s">
        <v>123</v>
      </c>
      <c r="D11" s="149" t="s">
        <v>182</v>
      </c>
      <c r="E11" s="203"/>
      <c r="F11" s="126"/>
      <c r="G11" s="21">
        <v>6</v>
      </c>
      <c r="H11" s="19" t="s">
        <v>12</v>
      </c>
      <c r="I11" s="20" t="e">
        <f>(E48+E42+E43+E44+E47)/E49</f>
        <v>#DIV/0!</v>
      </c>
      <c r="J11" s="22">
        <f>IF(AND(E49=0,(E48+E42+E43+E44+E47)&lt;=0),0, IF(E49=0,3,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204</v>
      </c>
      <c r="C12" s="122" t="s">
        <v>138</v>
      </c>
      <c r="D12" s="149" t="s">
        <v>183</v>
      </c>
      <c r="E12" s="203"/>
      <c r="F12" s="126"/>
      <c r="G12" s="21">
        <v>7</v>
      </c>
      <c r="H12" s="19" t="s">
        <v>14</v>
      </c>
      <c r="I12" s="20" t="e">
        <f>(E20-E22-E26-E21-(E13+E14))/(E50+E41+E45+E46)</f>
        <v>#DIV/0!</v>
      </c>
      <c r="J12" s="22">
        <f>IF((E50+E41+E45+E46)&lt;=0,0,IF(I12&lt;5,3,IF(I12&gt;7,1,2)))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125</v>
      </c>
      <c r="C13" s="122" t="s">
        <v>9</v>
      </c>
      <c r="D13" s="149" t="s">
        <v>208</v>
      </c>
      <c r="E13" s="203"/>
      <c r="F13" s="126"/>
      <c r="G13" s="21">
        <v>8</v>
      </c>
      <c r="H13" s="19" t="s">
        <v>13</v>
      </c>
      <c r="I13" s="20" t="e">
        <f>(E8+E15+E12-E23-E24-E25-E28-E27-E22)/E9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114</v>
      </c>
      <c r="C14" s="122" t="s">
        <v>168</v>
      </c>
      <c r="D14" s="149" t="s">
        <v>209</v>
      </c>
      <c r="E14" s="203"/>
      <c r="F14" s="126"/>
      <c r="G14" s="21">
        <v>9</v>
      </c>
      <c r="H14" s="19" t="s">
        <v>103</v>
      </c>
      <c r="I14" s="20" t="e">
        <f>(E10-E11+E13+E14)/(E23-E26+E24+E25)</f>
        <v>#DIV/0!</v>
      </c>
      <c r="J14" s="22">
        <f>IF(AND((E10-E11+E13+E14)=0,(E23-E26+E24+E25)=0),1,IF((E23-E26+E24+E25)&lt;=0,3,IF(I14&lt;1,1,IF(I14&gt;1.5,3,2))))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4" t="s">
        <v>137</v>
      </c>
      <c r="C15" s="131" t="s">
        <v>138</v>
      </c>
      <c r="D15" s="149" t="s">
        <v>186</v>
      </c>
      <c r="E15" s="203"/>
      <c r="F15" s="126"/>
      <c r="G15" s="21">
        <v>10</v>
      </c>
      <c r="H15" s="19" t="s">
        <v>104</v>
      </c>
      <c r="I15" s="20" t="e">
        <f>((E7-'2017-ÚČ'!E7+E41)/'2017-ÚČ'!E7)*100</f>
        <v>#DIV/0!</v>
      </c>
      <c r="J15" s="22">
        <f>IF(AND(E7=0,E41=0,'2017-ÚČ'!E7=0),0, IF('2017-ÚČ'!E7=0,3,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1"/>
      <c r="C16" s="122" t="s">
        <v>1</v>
      </c>
      <c r="D16" s="149" t="s">
        <v>210</v>
      </c>
      <c r="E16" s="203"/>
      <c r="F16" s="126"/>
      <c r="G16" s="23" t="s">
        <v>39</v>
      </c>
      <c r="H16" s="24" t="s">
        <v>207</v>
      </c>
      <c r="I16" s="24"/>
      <c r="J16" s="25">
        <f>SUM(J6:J15)</f>
        <v>3</v>
      </c>
      <c r="K16" s="28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115</v>
      </c>
      <c r="C17" s="122" t="s">
        <v>110</v>
      </c>
      <c r="D17" s="149" t="s">
        <v>211</v>
      </c>
      <c r="E17" s="203"/>
      <c r="F17" s="126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116</v>
      </c>
      <c r="C18" s="122" t="s">
        <v>126</v>
      </c>
      <c r="D18" s="149" t="s">
        <v>189</v>
      </c>
      <c r="E18" s="203"/>
      <c r="F18" s="12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127</v>
      </c>
      <c r="C19" s="122" t="s">
        <v>0</v>
      </c>
      <c r="D19" s="149" t="s">
        <v>66</v>
      </c>
      <c r="E19" s="203"/>
      <c r="F19" s="12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128</v>
      </c>
      <c r="C20" s="122" t="s">
        <v>2</v>
      </c>
      <c r="D20" s="149" t="s">
        <v>37</v>
      </c>
      <c r="E20" s="203"/>
      <c r="F20" s="126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117</v>
      </c>
      <c r="C21" s="122" t="s">
        <v>3</v>
      </c>
      <c r="D21" s="149" t="s">
        <v>98</v>
      </c>
      <c r="E21" s="203"/>
      <c r="F21" s="126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129</v>
      </c>
      <c r="C22" s="122" t="s">
        <v>130</v>
      </c>
      <c r="D22" s="149" t="s">
        <v>212</v>
      </c>
      <c r="E22" s="203"/>
      <c r="F22" s="126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131</v>
      </c>
      <c r="C23" s="122" t="s">
        <v>5</v>
      </c>
      <c r="D23" s="149" t="s">
        <v>213</v>
      </c>
      <c r="E23" s="203"/>
      <c r="F23" s="12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4" t="s">
        <v>122</v>
      </c>
      <c r="C24" s="122" t="s">
        <v>134</v>
      </c>
      <c r="D24" s="149" t="s">
        <v>214</v>
      </c>
      <c r="E24" s="203"/>
      <c r="F24" s="12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124" t="s">
        <v>135</v>
      </c>
      <c r="C25" s="122" t="s">
        <v>6</v>
      </c>
      <c r="D25" s="152" t="s">
        <v>215</v>
      </c>
      <c r="E25" s="203"/>
      <c r="F25" s="12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25" x14ac:dyDescent="0.2">
      <c r="A26" s="8"/>
      <c r="B26" s="124" t="s">
        <v>133</v>
      </c>
      <c r="C26" s="122" t="s">
        <v>132</v>
      </c>
      <c r="D26" s="149" t="s">
        <v>216</v>
      </c>
      <c r="E26" s="203"/>
      <c r="F26" s="12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89" t="s">
        <v>125</v>
      </c>
      <c r="C27" s="190" t="s">
        <v>136</v>
      </c>
      <c r="D27" s="152" t="s">
        <v>217</v>
      </c>
      <c r="E27" s="203"/>
      <c r="F27" s="12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25" t="s">
        <v>137</v>
      </c>
      <c r="C28" s="123" t="s">
        <v>136</v>
      </c>
      <c r="D28" s="151" t="s">
        <v>218</v>
      </c>
      <c r="E28" s="164"/>
      <c r="F28" s="12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160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6" t="s">
        <v>224</v>
      </c>
      <c r="D30" s="13"/>
      <c r="E30" s="165"/>
      <c r="F30" s="17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0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93" t="s">
        <v>121</v>
      </c>
      <c r="C32" s="200" t="s">
        <v>18</v>
      </c>
      <c r="D32" s="194" t="s">
        <v>19</v>
      </c>
      <c r="E32" s="161" t="s">
        <v>20</v>
      </c>
      <c r="F32" s="174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140</v>
      </c>
      <c r="C33" s="128" t="s">
        <v>141</v>
      </c>
      <c r="D33" s="149" t="s">
        <v>21</v>
      </c>
      <c r="E33" s="203"/>
      <c r="F33" s="12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118</v>
      </c>
      <c r="C34" s="128" t="s">
        <v>22</v>
      </c>
      <c r="D34" s="149" t="s">
        <v>25</v>
      </c>
      <c r="E34" s="203"/>
      <c r="F34" s="12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167</v>
      </c>
      <c r="C35" s="128" t="s">
        <v>26</v>
      </c>
      <c r="D35" s="149" t="s">
        <v>169</v>
      </c>
      <c r="E35" s="203"/>
      <c r="F35" s="12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139</v>
      </c>
      <c r="C36" s="128" t="s">
        <v>23</v>
      </c>
      <c r="D36" s="149" t="s">
        <v>24</v>
      </c>
      <c r="E36" s="203"/>
      <c r="F36" s="12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145</v>
      </c>
      <c r="C37" s="128" t="s">
        <v>146</v>
      </c>
      <c r="D37" s="149" t="s">
        <v>171</v>
      </c>
      <c r="E37" s="203"/>
      <c r="F37" s="12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148</v>
      </c>
      <c r="C38" s="128" t="s">
        <v>147</v>
      </c>
      <c r="D38" s="149" t="s">
        <v>172</v>
      </c>
      <c r="E38" s="203"/>
      <c r="F38" s="12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111</v>
      </c>
      <c r="C39" s="128" t="s">
        <v>142</v>
      </c>
      <c r="D39" s="149" t="s">
        <v>170</v>
      </c>
      <c r="E39" s="203"/>
      <c r="F39" s="12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143</v>
      </c>
      <c r="C40" s="128" t="s">
        <v>144</v>
      </c>
      <c r="D40" s="149" t="s">
        <v>27</v>
      </c>
      <c r="E40" s="203"/>
      <c r="F40" s="12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149</v>
      </c>
      <c r="C41" s="128" t="s">
        <v>150</v>
      </c>
      <c r="D41" s="149" t="s">
        <v>173</v>
      </c>
      <c r="E41" s="203"/>
      <c r="F41" s="12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26" t="s">
        <v>155</v>
      </c>
      <c r="C42" s="129" t="s">
        <v>156</v>
      </c>
      <c r="D42" s="150" t="s">
        <v>175</v>
      </c>
      <c r="E42" s="203"/>
      <c r="F42" s="12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26" t="s">
        <v>157</v>
      </c>
      <c r="C43" s="129" t="s">
        <v>158</v>
      </c>
      <c r="D43" s="150" t="s">
        <v>28</v>
      </c>
      <c r="E43" s="203"/>
      <c r="F43" s="126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8" customHeight="1" x14ac:dyDescent="0.2">
      <c r="A44" s="8"/>
      <c r="B44" s="126" t="s">
        <v>159</v>
      </c>
      <c r="C44" s="129" t="s">
        <v>160</v>
      </c>
      <c r="D44" s="150" t="s">
        <v>176</v>
      </c>
      <c r="E44" s="203"/>
      <c r="F44" s="126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5" customHeight="1" x14ac:dyDescent="0.2">
      <c r="A45" s="8"/>
      <c r="B45" s="126" t="s">
        <v>151</v>
      </c>
      <c r="C45" s="128" t="s">
        <v>152</v>
      </c>
      <c r="D45" s="149" t="s">
        <v>29</v>
      </c>
      <c r="E45" s="203"/>
      <c r="F45" s="126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customHeight="1" x14ac:dyDescent="0.2">
      <c r="A46" s="8"/>
      <c r="B46" s="126" t="s">
        <v>154</v>
      </c>
      <c r="C46" s="128" t="s">
        <v>205</v>
      </c>
      <c r="D46" s="149" t="s">
        <v>174</v>
      </c>
      <c r="E46" s="203"/>
      <c r="F46" s="126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customHeight="1" x14ac:dyDescent="0.2">
      <c r="A47" s="8"/>
      <c r="B47" s="126" t="s">
        <v>161</v>
      </c>
      <c r="C47" s="129" t="s">
        <v>162</v>
      </c>
      <c r="D47" s="150" t="s">
        <v>177</v>
      </c>
      <c r="E47" s="203"/>
      <c r="F47" s="126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26" t="s">
        <v>120</v>
      </c>
      <c r="C48" s="128" t="s">
        <v>163</v>
      </c>
      <c r="D48" s="149" t="s">
        <v>30</v>
      </c>
      <c r="E48" s="203"/>
      <c r="F48" s="126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26" t="s">
        <v>164</v>
      </c>
      <c r="C49" s="128" t="s">
        <v>165</v>
      </c>
      <c r="D49" s="149" t="s">
        <v>31</v>
      </c>
      <c r="E49" s="203"/>
      <c r="F49" s="126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27" t="s">
        <v>119</v>
      </c>
      <c r="C50" s="130" t="s">
        <v>166</v>
      </c>
      <c r="D50" s="151" t="s">
        <v>178</v>
      </c>
      <c r="E50" s="164"/>
      <c r="F50" s="126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28"/>
      <c r="D51" s="27"/>
      <c r="E51" s="168"/>
      <c r="F51" s="171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1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0"/>
      <c r="F265" s="170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0"/>
      <c r="F266" s="170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I15" sqref="I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223</v>
      </c>
      <c r="D2" s="12"/>
      <c r="E2" s="158"/>
      <c r="F2" s="160"/>
      <c r="G2" s="13"/>
      <c r="H2" s="26" t="s">
        <v>200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121</v>
      </c>
      <c r="C5" s="200" t="s">
        <v>18</v>
      </c>
      <c r="D5" s="194" t="s">
        <v>19</v>
      </c>
      <c r="E5" s="161" t="s">
        <v>20</v>
      </c>
      <c r="F5" s="171"/>
      <c r="G5" s="195" t="s">
        <v>36</v>
      </c>
      <c r="H5" s="201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162"/>
      <c r="F6" s="171"/>
      <c r="G6" s="21">
        <v>1</v>
      </c>
      <c r="H6" s="19" t="s">
        <v>11</v>
      </c>
      <c r="I6" s="20" t="e">
        <f>((E46+E40+E41+E42+E45)/E6)*100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111</v>
      </c>
      <c r="C7" s="122" t="s">
        <v>101</v>
      </c>
      <c r="D7" s="149" t="s">
        <v>102</v>
      </c>
      <c r="E7" s="162"/>
      <c r="F7" s="171"/>
      <c r="G7" s="21">
        <v>2</v>
      </c>
      <c r="H7" s="19" t="s">
        <v>34</v>
      </c>
      <c r="I7" s="20" t="e">
        <f>((E16+E17+E18)/E6)*100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112</v>
      </c>
      <c r="C8" s="122" t="s">
        <v>4</v>
      </c>
      <c r="D8" s="149" t="s">
        <v>179</v>
      </c>
      <c r="E8" s="162"/>
      <c r="F8" s="171"/>
      <c r="G8" s="21">
        <v>3</v>
      </c>
      <c r="H8" s="19" t="s">
        <v>16</v>
      </c>
      <c r="I8" s="20" t="e">
        <f>((E32-E34)+(E31-E37-E38)-(E35+E36))/(E33)*100</f>
        <v>#DIV/0!</v>
      </c>
      <c r="J8" s="22">
        <f>IF((E33)&lt;=0,1,IF(I8&lt;15,1,IF(I8&gt;30,3,2)))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113</v>
      </c>
      <c r="C9" s="122" t="s">
        <v>7</v>
      </c>
      <c r="D9" s="149" t="s">
        <v>180</v>
      </c>
      <c r="E9" s="162"/>
      <c r="F9" s="171"/>
      <c r="G9" s="21">
        <v>4</v>
      </c>
      <c r="H9" s="19" t="s">
        <v>15</v>
      </c>
      <c r="I9" s="20" t="e">
        <f>((E48+E39+E43+E44)/(E32+E31-E37-E38))*100</f>
        <v>#DIV/0!</v>
      </c>
      <c r="J9" s="22">
        <f>IF(E48+E39+E43+E44&lt;=0,0, IF(E32+E31-E37-E38&lt;=0,0,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122</v>
      </c>
      <c r="C10" s="122" t="s">
        <v>8</v>
      </c>
      <c r="D10" s="149" t="s">
        <v>181</v>
      </c>
      <c r="E10" s="162"/>
      <c r="F10" s="171"/>
      <c r="G10" s="21">
        <v>5</v>
      </c>
      <c r="H10" s="19" t="s">
        <v>17</v>
      </c>
      <c r="I10" s="20" t="e">
        <f>((E19-E21-E25-E20)/E15)*100</f>
        <v>#DIV/0!</v>
      </c>
      <c r="J10" s="22">
        <f>IF(E15&lt;=0,0,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124</v>
      </c>
      <c r="C11" s="122" t="s">
        <v>123</v>
      </c>
      <c r="D11" s="149" t="s">
        <v>182</v>
      </c>
      <c r="E11" s="162"/>
      <c r="F11" s="171"/>
      <c r="G11" s="21">
        <v>6</v>
      </c>
      <c r="H11" s="19" t="s">
        <v>12</v>
      </c>
      <c r="I11" s="20" t="e">
        <f>(E46+E40+E41+E42+E45)/E47</f>
        <v>#DIV/0!</v>
      </c>
      <c r="J11" s="22">
        <f>IF(AND(E47=0,(E46+E40+E41+E42+E45)&lt;=0),0, IF(E47=0,3,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125</v>
      </c>
      <c r="C12" s="122" t="s">
        <v>9</v>
      </c>
      <c r="D12" s="149" t="s">
        <v>183</v>
      </c>
      <c r="E12" s="162"/>
      <c r="F12" s="171"/>
      <c r="G12" s="21">
        <v>7</v>
      </c>
      <c r="H12" s="19" t="s">
        <v>14</v>
      </c>
      <c r="I12" s="20" t="e">
        <f>(E19-E21-E25-E20-(E12+E13))/(E48+E39+E43+E44)</f>
        <v>#DIV/0!</v>
      </c>
      <c r="J12" s="22">
        <f>IF((E48+E39+E43+E44)&lt;=0,0,IF(I12&lt;5,3,IF(I12&gt;7,1,2)))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114</v>
      </c>
      <c r="C13" s="122" t="s">
        <v>168</v>
      </c>
      <c r="D13" s="149" t="s">
        <v>184</v>
      </c>
      <c r="E13" s="162"/>
      <c r="F13" s="171"/>
      <c r="G13" s="21">
        <v>8</v>
      </c>
      <c r="H13" s="19" t="s">
        <v>13</v>
      </c>
      <c r="I13" s="20" t="e">
        <f>(E8+E14-E22-E23-E24-E26-E21)/E9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137</v>
      </c>
      <c r="C14" s="131" t="s">
        <v>138</v>
      </c>
      <c r="D14" s="149" t="s">
        <v>185</v>
      </c>
      <c r="E14" s="162"/>
      <c r="F14" s="171"/>
      <c r="G14" s="21">
        <v>9</v>
      </c>
      <c r="H14" s="19" t="s">
        <v>103</v>
      </c>
      <c r="I14" s="20" t="e">
        <f>(E10-E11+E12+E13)/(E22-E25+E23+E24)</f>
        <v>#DIV/0!</v>
      </c>
      <c r="J14" s="22">
        <f>IF(AND((E10-E11+E12+E13)=0,(E22-E25+E23+E24)=0),1,IF((E22-E25+E23+E24)&lt;=0,3,IF(I14&lt;1,1,IF(I14&gt;1.5,3,2))))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1"/>
      <c r="C15" s="122" t="s">
        <v>1</v>
      </c>
      <c r="D15" s="149" t="s">
        <v>186</v>
      </c>
      <c r="E15" s="162"/>
      <c r="F15" s="171"/>
      <c r="G15" s="21">
        <v>10</v>
      </c>
      <c r="H15" s="19" t="s">
        <v>104</v>
      </c>
      <c r="I15" s="20" t="e">
        <f>((E7-'2016-ÚČ'!E6+E39)/'2016-ÚČ'!E6)*100</f>
        <v>#DIV/0!</v>
      </c>
      <c r="J15" s="22">
        <f>IF(AND(E7=0,E39=0,'2016-ÚČ'!E6=0),0, IF('2016-ÚČ'!E6=0,3,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4" t="s">
        <v>115</v>
      </c>
      <c r="C16" s="122" t="s">
        <v>110</v>
      </c>
      <c r="D16" s="149" t="s">
        <v>187</v>
      </c>
      <c r="E16" s="162"/>
      <c r="F16" s="171"/>
      <c r="G16" s="23" t="s">
        <v>39</v>
      </c>
      <c r="H16" s="24" t="s">
        <v>201</v>
      </c>
      <c r="I16" s="24"/>
      <c r="J16" s="25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116</v>
      </c>
      <c r="C17" s="122" t="s">
        <v>126</v>
      </c>
      <c r="D17" s="149" t="s">
        <v>188</v>
      </c>
      <c r="E17" s="162"/>
      <c r="F17" s="171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127</v>
      </c>
      <c r="C18" s="122" t="s">
        <v>0</v>
      </c>
      <c r="D18" s="149" t="s">
        <v>189</v>
      </c>
      <c r="E18" s="162"/>
      <c r="F18" s="171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128</v>
      </c>
      <c r="C19" s="122" t="s">
        <v>2</v>
      </c>
      <c r="D19" s="149" t="s">
        <v>65</v>
      </c>
      <c r="E19" s="162"/>
      <c r="F19" s="171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117</v>
      </c>
      <c r="C20" s="122" t="s">
        <v>3</v>
      </c>
      <c r="D20" s="149" t="s">
        <v>66</v>
      </c>
      <c r="E20" s="162"/>
      <c r="F20" s="171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129</v>
      </c>
      <c r="C21" s="122" t="s">
        <v>130</v>
      </c>
      <c r="D21" s="149" t="s">
        <v>99</v>
      </c>
      <c r="E21" s="162"/>
      <c r="F21" s="171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131</v>
      </c>
      <c r="C22" s="122" t="s">
        <v>5</v>
      </c>
      <c r="D22" s="149" t="s">
        <v>190</v>
      </c>
      <c r="E22" s="162"/>
      <c r="F22" s="171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122</v>
      </c>
      <c r="C23" s="122" t="s">
        <v>134</v>
      </c>
      <c r="D23" s="149" t="s">
        <v>192</v>
      </c>
      <c r="E23" s="162"/>
      <c r="F23" s="171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4" t="s">
        <v>135</v>
      </c>
      <c r="C24" s="122" t="s">
        <v>6</v>
      </c>
      <c r="D24" s="152" t="s">
        <v>193</v>
      </c>
      <c r="E24" s="163"/>
      <c r="F24" s="172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4" t="s">
        <v>133</v>
      </c>
      <c r="C25" s="122" t="s">
        <v>132</v>
      </c>
      <c r="D25" s="149" t="s">
        <v>191</v>
      </c>
      <c r="E25" s="162"/>
      <c r="F25" s="173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25" t="s">
        <v>137</v>
      </c>
      <c r="C26" s="123" t="s">
        <v>136</v>
      </c>
      <c r="D26" s="151" t="s">
        <v>194</v>
      </c>
      <c r="E26" s="164"/>
      <c r="F26" s="171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0"/>
      <c r="F27" s="171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6" t="s">
        <v>224</v>
      </c>
      <c r="D28" s="13"/>
      <c r="E28" s="165"/>
      <c r="F28" s="171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0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93" t="s">
        <v>121</v>
      </c>
      <c r="C30" s="200" t="s">
        <v>18</v>
      </c>
      <c r="D30" s="194" t="s">
        <v>19</v>
      </c>
      <c r="E30" s="161" t="s">
        <v>20</v>
      </c>
      <c r="F30" s="174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26" t="s">
        <v>140</v>
      </c>
      <c r="C31" s="128" t="s">
        <v>141</v>
      </c>
      <c r="D31" s="149" t="s">
        <v>21</v>
      </c>
      <c r="E31" s="166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26" t="s">
        <v>118</v>
      </c>
      <c r="C32" s="128" t="s">
        <v>22</v>
      </c>
      <c r="D32" s="149" t="s">
        <v>25</v>
      </c>
      <c r="E32" s="166"/>
      <c r="F32" s="171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167</v>
      </c>
      <c r="C33" s="128" t="s">
        <v>26</v>
      </c>
      <c r="D33" s="149" t="s">
        <v>169</v>
      </c>
      <c r="E33" s="166"/>
      <c r="F33" s="171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139</v>
      </c>
      <c r="C34" s="128" t="s">
        <v>23</v>
      </c>
      <c r="D34" s="149" t="s">
        <v>24</v>
      </c>
      <c r="E34" s="166"/>
      <c r="F34" s="171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145</v>
      </c>
      <c r="C35" s="128" t="s">
        <v>146</v>
      </c>
      <c r="D35" s="149" t="s">
        <v>171</v>
      </c>
      <c r="E35" s="166"/>
      <c r="F35" s="171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148</v>
      </c>
      <c r="C36" s="128" t="s">
        <v>147</v>
      </c>
      <c r="D36" s="149" t="s">
        <v>172</v>
      </c>
      <c r="E36" s="166"/>
      <c r="F36" s="171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111</v>
      </c>
      <c r="C37" s="128" t="s">
        <v>142</v>
      </c>
      <c r="D37" s="149" t="s">
        <v>170</v>
      </c>
      <c r="E37" s="166"/>
      <c r="F37" s="171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143</v>
      </c>
      <c r="C38" s="128" t="s">
        <v>144</v>
      </c>
      <c r="D38" s="149" t="s">
        <v>27</v>
      </c>
      <c r="E38" s="166"/>
      <c r="F38" s="171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149</v>
      </c>
      <c r="C39" s="128" t="s">
        <v>150</v>
      </c>
      <c r="D39" s="149" t="s">
        <v>173</v>
      </c>
      <c r="E39" s="166"/>
      <c r="F39" s="171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155</v>
      </c>
      <c r="C40" s="129" t="s">
        <v>156</v>
      </c>
      <c r="D40" s="150" t="s">
        <v>175</v>
      </c>
      <c r="E40" s="166"/>
      <c r="F40" s="171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157</v>
      </c>
      <c r="C41" s="129" t="s">
        <v>158</v>
      </c>
      <c r="D41" s="150" t="s">
        <v>28</v>
      </c>
      <c r="E41" s="166"/>
      <c r="F41" s="171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1" customHeight="1" x14ac:dyDescent="0.2">
      <c r="A42" s="8"/>
      <c r="B42" s="126" t="s">
        <v>159</v>
      </c>
      <c r="C42" s="129" t="s">
        <v>160</v>
      </c>
      <c r="D42" s="150" t="s">
        <v>176</v>
      </c>
      <c r="E42" s="166"/>
      <c r="F42" s="171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2">
      <c r="A43" s="8"/>
      <c r="B43" s="126" t="s">
        <v>151</v>
      </c>
      <c r="C43" s="128" t="s">
        <v>152</v>
      </c>
      <c r="D43" s="149" t="s">
        <v>29</v>
      </c>
      <c r="E43" s="166"/>
      <c r="F43" s="171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6" t="s">
        <v>154</v>
      </c>
      <c r="C44" s="128" t="s">
        <v>153</v>
      </c>
      <c r="D44" s="149" t="s">
        <v>174</v>
      </c>
      <c r="E44" s="166"/>
      <c r="F44" s="171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6" t="s">
        <v>161</v>
      </c>
      <c r="C45" s="129" t="s">
        <v>162</v>
      </c>
      <c r="D45" s="150" t="s">
        <v>177</v>
      </c>
      <c r="E45" s="166"/>
      <c r="F45" s="171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26" t="s">
        <v>120</v>
      </c>
      <c r="C46" s="128" t="s">
        <v>163</v>
      </c>
      <c r="D46" s="149" t="s">
        <v>30</v>
      </c>
      <c r="E46" s="166"/>
      <c r="F46" s="171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26" t="s">
        <v>164</v>
      </c>
      <c r="C47" s="128" t="s">
        <v>165</v>
      </c>
      <c r="D47" s="149" t="s">
        <v>31</v>
      </c>
      <c r="E47" s="166"/>
      <c r="F47" s="171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27" t="s">
        <v>119</v>
      </c>
      <c r="C48" s="130" t="s">
        <v>166</v>
      </c>
      <c r="D48" s="151" t="s">
        <v>178</v>
      </c>
      <c r="E48" s="167"/>
      <c r="F48" s="171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28"/>
      <c r="D49" s="27"/>
      <c r="E49" s="168"/>
      <c r="F49" s="171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1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75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0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0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0"/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0"/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R348"/>
  <sheetViews>
    <sheetView zoomScale="75" zoomScaleNormal="75" workbookViewId="0">
      <selection activeCell="C33" sqref="C33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69" customWidth="1"/>
  </cols>
  <sheetData>
    <row r="1" spans="1:96" x14ac:dyDescent="0.2">
      <c r="A1" s="8"/>
      <c r="B1" s="8"/>
      <c r="C1" s="8"/>
      <c r="D1" s="8"/>
      <c r="E1" s="157"/>
      <c r="F1" s="8"/>
      <c r="G1" s="8"/>
    </row>
    <row r="2" spans="1:96" ht="14.25" x14ac:dyDescent="0.2">
      <c r="A2" s="8"/>
      <c r="B2" s="12"/>
      <c r="C2" s="26" t="s">
        <v>223</v>
      </c>
      <c r="D2" s="12"/>
      <c r="E2" s="158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69" customFormat="1" ht="14.25" x14ac:dyDescent="0.2">
      <c r="A3" s="11"/>
      <c r="B3" s="11"/>
      <c r="C3" s="58"/>
      <c r="D3" s="67"/>
      <c r="E3" s="159"/>
      <c r="F3" s="9"/>
      <c r="G3" s="9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</row>
    <row r="4" spans="1:96" ht="6.75" customHeight="1" thickBot="1" x14ac:dyDescent="0.25">
      <c r="A4" s="8"/>
      <c r="B4" s="8"/>
      <c r="C4" s="7"/>
      <c r="D4" s="7"/>
      <c r="E4" s="160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">
      <c r="A5" s="8"/>
      <c r="B5" s="193" t="s">
        <v>121</v>
      </c>
      <c r="C5" s="200" t="s">
        <v>18</v>
      </c>
      <c r="D5" s="194" t="s">
        <v>19</v>
      </c>
      <c r="E5" s="161" t="s">
        <v>20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" thickBot="1" x14ac:dyDescent="0.25">
      <c r="A6" s="8"/>
      <c r="B6" s="125" t="s">
        <v>111</v>
      </c>
      <c r="C6" s="123" t="s">
        <v>101</v>
      </c>
      <c r="D6" s="18" t="s">
        <v>102</v>
      </c>
      <c r="E6" s="164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5" thickTop="1" x14ac:dyDescent="0.2">
      <c r="A7" s="8"/>
      <c r="B7" s="8"/>
      <c r="C7" s="7"/>
      <c r="D7" s="7"/>
      <c r="E7" s="160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.25" x14ac:dyDescent="0.2">
      <c r="C8" s="1"/>
      <c r="D8" s="3"/>
      <c r="E8" s="170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.25" x14ac:dyDescent="0.2">
      <c r="C9" s="1"/>
      <c r="D9" s="3"/>
      <c r="E9" s="170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.25" x14ac:dyDescent="0.2">
      <c r="C10" s="1"/>
      <c r="D10" s="3"/>
      <c r="E10" s="170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.25" x14ac:dyDescent="0.2">
      <c r="C11" s="1"/>
      <c r="D11" s="3"/>
      <c r="E11" s="170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.25" x14ac:dyDescent="0.2">
      <c r="C12" s="1"/>
      <c r="D12" s="3"/>
      <c r="E12" s="170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.25" x14ac:dyDescent="0.2">
      <c r="C13" s="1"/>
      <c r="D13" s="3"/>
      <c r="E13" s="170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.25" x14ac:dyDescent="0.2">
      <c r="C14" s="1"/>
      <c r="D14" s="3"/>
      <c r="E14" s="170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.25" x14ac:dyDescent="0.2">
      <c r="C15" s="1"/>
      <c r="D15" s="3"/>
      <c r="E15" s="170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.25" x14ac:dyDescent="0.2">
      <c r="C16" s="1"/>
      <c r="D16" s="3"/>
      <c r="E16" s="170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.25" x14ac:dyDescent="0.2">
      <c r="C17" s="1"/>
      <c r="D17" s="3"/>
      <c r="E17" s="170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.25" x14ac:dyDescent="0.2">
      <c r="C18" s="1"/>
      <c r="D18" s="3"/>
      <c r="E18" s="170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.25" x14ac:dyDescent="0.2">
      <c r="C19" s="1"/>
      <c r="D19" s="3"/>
      <c r="E19" s="170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.25" x14ac:dyDescent="0.2">
      <c r="C20" s="1"/>
      <c r="D20" s="3"/>
      <c r="E20" s="170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.25" x14ac:dyDescent="0.2">
      <c r="C21" s="1"/>
      <c r="D21" s="3"/>
      <c r="E21" s="170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.25" x14ac:dyDescent="0.2">
      <c r="C22" s="1"/>
      <c r="D22" s="3"/>
      <c r="E22" s="170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.25" x14ac:dyDescent="0.2">
      <c r="C23" s="1"/>
      <c r="D23" s="3"/>
      <c r="E23" s="170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.25" x14ac:dyDescent="0.2">
      <c r="C24" s="1"/>
      <c r="D24" s="3"/>
      <c r="E24" s="170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.25" x14ac:dyDescent="0.2">
      <c r="C25" s="1"/>
      <c r="D25" s="3"/>
      <c r="E25" s="170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.25" x14ac:dyDescent="0.2">
      <c r="C26" s="1"/>
      <c r="D26" s="3"/>
      <c r="E26" s="170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.25" x14ac:dyDescent="0.2">
      <c r="C27" s="1"/>
      <c r="D27" s="3"/>
      <c r="E27" s="170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.25" x14ac:dyDescent="0.2">
      <c r="C28" s="1"/>
      <c r="D28" s="3"/>
      <c r="E28" s="170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.25" x14ac:dyDescent="0.2">
      <c r="C29" s="1"/>
      <c r="D29" s="3"/>
      <c r="E29" s="170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.25" x14ac:dyDescent="0.2">
      <c r="C30" s="1"/>
      <c r="D30" s="3"/>
      <c r="E30" s="170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.25" x14ac:dyDescent="0.2">
      <c r="C31" s="1"/>
      <c r="D31" s="3"/>
      <c r="E31" s="170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.25" x14ac:dyDescent="0.2">
      <c r="C32" s="1"/>
      <c r="D32" s="3"/>
      <c r="E32" s="170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.25" x14ac:dyDescent="0.2">
      <c r="C33" s="1"/>
      <c r="D33" s="3"/>
      <c r="E33" s="170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.25" x14ac:dyDescent="0.2">
      <c r="C34" s="1"/>
      <c r="D34" s="3"/>
      <c r="E34" s="170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.25" x14ac:dyDescent="0.2">
      <c r="C35" s="1"/>
      <c r="D35" s="3"/>
      <c r="E35" s="170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.25" x14ac:dyDescent="0.2">
      <c r="C36" s="1"/>
      <c r="D36" s="3"/>
      <c r="E36" s="170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.25" x14ac:dyDescent="0.2">
      <c r="C37" s="1"/>
      <c r="D37" s="3"/>
      <c r="E37" s="170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.25" x14ac:dyDescent="0.2">
      <c r="C38" s="1"/>
      <c r="D38" s="3"/>
      <c r="E38" s="170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.25" x14ac:dyDescent="0.2">
      <c r="C39" s="1"/>
      <c r="D39" s="3"/>
      <c r="E39" s="170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.25" x14ac:dyDescent="0.2">
      <c r="C40" s="1"/>
      <c r="D40" s="3"/>
      <c r="E40" s="170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.25" x14ac:dyDescent="0.2">
      <c r="C41" s="1"/>
      <c r="D41" s="3"/>
      <c r="E41" s="170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.25" x14ac:dyDescent="0.2">
      <c r="C42" s="1"/>
      <c r="D42" s="3"/>
      <c r="E42" s="170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.25" x14ac:dyDescent="0.2">
      <c r="C43" s="1"/>
      <c r="D43" s="3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.25" x14ac:dyDescent="0.2">
      <c r="C44" s="1"/>
      <c r="D44" s="3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.25" x14ac:dyDescent="0.2">
      <c r="C45" s="1"/>
      <c r="D45" s="3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.25" x14ac:dyDescent="0.2">
      <c r="C46" s="1"/>
      <c r="D46" s="3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.25" x14ac:dyDescent="0.2">
      <c r="C47" s="1"/>
      <c r="D47" s="3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.25" x14ac:dyDescent="0.2">
      <c r="C48" s="1"/>
      <c r="D48" s="3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.25" x14ac:dyDescent="0.2">
      <c r="C49" s="1"/>
      <c r="D49" s="3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.25" x14ac:dyDescent="0.2">
      <c r="C50" s="1"/>
      <c r="D50" s="3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.25" x14ac:dyDescent="0.2">
      <c r="C51" s="1"/>
      <c r="D51" s="3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.25" x14ac:dyDescent="0.2">
      <c r="C52" s="1"/>
      <c r="D52" s="3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.25" x14ac:dyDescent="0.2">
      <c r="C53" s="1"/>
      <c r="D53" s="3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.25" x14ac:dyDescent="0.2">
      <c r="C54" s="1"/>
      <c r="D54" s="3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.25" x14ac:dyDescent="0.2">
      <c r="C55" s="1"/>
      <c r="D55" s="3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.25" x14ac:dyDescent="0.2">
      <c r="C56" s="1"/>
      <c r="D56" s="3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.25" x14ac:dyDescent="0.2">
      <c r="C57" s="1"/>
      <c r="D57" s="3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.25" x14ac:dyDescent="0.2">
      <c r="C58" s="1"/>
      <c r="D58" s="3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.25" x14ac:dyDescent="0.2">
      <c r="C59" s="1"/>
      <c r="D59" s="3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.25" x14ac:dyDescent="0.2">
      <c r="C60" s="1"/>
      <c r="D60" s="3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.25" x14ac:dyDescent="0.2">
      <c r="C61" s="1"/>
      <c r="D61" s="3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.25" x14ac:dyDescent="0.2">
      <c r="C62" s="1"/>
      <c r="D62" s="3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.25" x14ac:dyDescent="0.2">
      <c r="C63" s="1"/>
      <c r="D63" s="3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.25" x14ac:dyDescent="0.2">
      <c r="C64" s="1"/>
      <c r="D64" s="3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.25" x14ac:dyDescent="0.2">
      <c r="C65" s="1"/>
      <c r="D65" s="3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.25" x14ac:dyDescent="0.2">
      <c r="C66" s="1"/>
      <c r="D66" s="3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.25" x14ac:dyDescent="0.2">
      <c r="C67" s="1"/>
      <c r="D67" s="3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.25" x14ac:dyDescent="0.2">
      <c r="C68" s="1"/>
      <c r="D68" s="3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.25" x14ac:dyDescent="0.2">
      <c r="C69" s="1"/>
      <c r="D69" s="3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.25" x14ac:dyDescent="0.2">
      <c r="C70" s="1"/>
      <c r="D70" s="3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.25" x14ac:dyDescent="0.2">
      <c r="C71" s="1"/>
      <c r="D71" s="3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.25" x14ac:dyDescent="0.2">
      <c r="C72" s="1"/>
      <c r="D72" s="3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.25" x14ac:dyDescent="0.2">
      <c r="C73" s="1"/>
      <c r="D73" s="3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.25" x14ac:dyDescent="0.2">
      <c r="C74" s="1"/>
      <c r="D74" s="3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.25" x14ac:dyDescent="0.2">
      <c r="C75" s="1"/>
      <c r="D75" s="3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.25" x14ac:dyDescent="0.2">
      <c r="C76" s="1"/>
      <c r="D76" s="3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.25" x14ac:dyDescent="0.2">
      <c r="C77" s="1"/>
      <c r="D77" s="3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.25" x14ac:dyDescent="0.2">
      <c r="C78" s="1"/>
      <c r="D78" s="3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.25" x14ac:dyDescent="0.2">
      <c r="C79" s="1"/>
      <c r="D79" s="3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.25" x14ac:dyDescent="0.2">
      <c r="C80" s="1"/>
      <c r="D80" s="3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.25" x14ac:dyDescent="0.2">
      <c r="C81" s="1"/>
      <c r="D81" s="3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.25" x14ac:dyDescent="0.2">
      <c r="C82" s="1"/>
      <c r="D82" s="3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.25" x14ac:dyDescent="0.2">
      <c r="C83" s="1"/>
      <c r="D83" s="3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.25" x14ac:dyDescent="0.2">
      <c r="C84" s="1"/>
      <c r="D84" s="3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.25" x14ac:dyDescent="0.2">
      <c r="C85" s="1"/>
      <c r="D85" s="3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.25" x14ac:dyDescent="0.2">
      <c r="C86" s="1"/>
      <c r="D86" s="3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.25" x14ac:dyDescent="0.2">
      <c r="C87" s="1"/>
      <c r="D87" s="3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.25" x14ac:dyDescent="0.2">
      <c r="C88" s="1"/>
      <c r="D88" s="3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.25" x14ac:dyDescent="0.2">
      <c r="C89" s="1"/>
      <c r="D89" s="3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.25" x14ac:dyDescent="0.2">
      <c r="C90" s="1"/>
      <c r="D90" s="3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.25" x14ac:dyDescent="0.2">
      <c r="C91" s="1"/>
      <c r="D91" s="3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.25" x14ac:dyDescent="0.2">
      <c r="C92" s="1"/>
      <c r="D92" s="3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.25" x14ac:dyDescent="0.2">
      <c r="C93" s="1"/>
      <c r="D93" s="3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.25" x14ac:dyDescent="0.2">
      <c r="C94" s="1"/>
      <c r="D94" s="3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.25" x14ac:dyDescent="0.2">
      <c r="C95" s="1"/>
      <c r="D95" s="3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.25" x14ac:dyDescent="0.2">
      <c r="C96" s="1"/>
      <c r="D96" s="3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.25" x14ac:dyDescent="0.2">
      <c r="C97" s="1"/>
      <c r="D97" s="3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.25" x14ac:dyDescent="0.2">
      <c r="C98" s="1"/>
      <c r="D98" s="3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.25" x14ac:dyDescent="0.2">
      <c r="C99" s="1"/>
      <c r="D99" s="3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.25" x14ac:dyDescent="0.2">
      <c r="C100" s="1"/>
      <c r="D100" s="3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.25" x14ac:dyDescent="0.2">
      <c r="C101" s="1"/>
      <c r="D101" s="3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.25" x14ac:dyDescent="0.2">
      <c r="C102" s="1"/>
      <c r="D102" s="3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.25" x14ac:dyDescent="0.2">
      <c r="C103" s="1"/>
      <c r="D103" s="3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.25" x14ac:dyDescent="0.2">
      <c r="C104" s="1"/>
      <c r="D104" s="3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.25" x14ac:dyDescent="0.2">
      <c r="C105" s="1"/>
      <c r="D105" s="3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.25" x14ac:dyDescent="0.2">
      <c r="C106" s="1"/>
      <c r="D106" s="3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.25" x14ac:dyDescent="0.2">
      <c r="C107" s="1"/>
      <c r="D107" s="3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.25" x14ac:dyDescent="0.2">
      <c r="C108" s="1"/>
      <c r="D108" s="3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.25" x14ac:dyDescent="0.2">
      <c r="C109" s="1"/>
      <c r="D109" s="3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.25" x14ac:dyDescent="0.2">
      <c r="C110" s="1"/>
      <c r="D110" s="3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.25" x14ac:dyDescent="0.2">
      <c r="C111" s="1"/>
      <c r="D111" s="3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.25" x14ac:dyDescent="0.2">
      <c r="C112" s="1"/>
      <c r="D112" s="3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.25" x14ac:dyDescent="0.2">
      <c r="C113" s="1"/>
      <c r="D113" s="3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.25" x14ac:dyDescent="0.2">
      <c r="C114" s="1"/>
      <c r="D114" s="3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.25" x14ac:dyDescent="0.2">
      <c r="C115" s="1"/>
      <c r="D115" s="3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.25" x14ac:dyDescent="0.2">
      <c r="C116" s="1"/>
      <c r="D116" s="3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.25" x14ac:dyDescent="0.2">
      <c r="C117" s="1"/>
      <c r="D117" s="3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.25" x14ac:dyDescent="0.2">
      <c r="C118" s="1"/>
      <c r="D118" s="3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.25" x14ac:dyDescent="0.2">
      <c r="C119" s="1"/>
      <c r="D119" s="3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.25" x14ac:dyDescent="0.2">
      <c r="C120" s="1"/>
      <c r="D120" s="3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.25" x14ac:dyDescent="0.2">
      <c r="C121" s="1"/>
      <c r="D121" s="3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.25" x14ac:dyDescent="0.2">
      <c r="C122" s="1"/>
      <c r="D122" s="3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.25" x14ac:dyDescent="0.2">
      <c r="C123" s="1"/>
      <c r="D123" s="3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.25" x14ac:dyDescent="0.2">
      <c r="C124" s="1"/>
      <c r="D124" s="3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.25" x14ac:dyDescent="0.2">
      <c r="C125" s="1"/>
      <c r="D125" s="3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.25" x14ac:dyDescent="0.2">
      <c r="C126" s="1"/>
      <c r="D126" s="3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.25" x14ac:dyDescent="0.2">
      <c r="C127" s="1"/>
      <c r="D127" s="3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.25" x14ac:dyDescent="0.2">
      <c r="C128" s="1"/>
      <c r="D128" s="3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.25" x14ac:dyDescent="0.2">
      <c r="C129" s="1"/>
      <c r="D129" s="3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.25" x14ac:dyDescent="0.2">
      <c r="C130" s="1"/>
      <c r="D130" s="3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.25" x14ac:dyDescent="0.2">
      <c r="C131" s="1"/>
      <c r="D131" s="3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.25" x14ac:dyDescent="0.2">
      <c r="C132" s="1"/>
      <c r="D132" s="3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.25" x14ac:dyDescent="0.2">
      <c r="C133" s="1"/>
      <c r="D133" s="3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.25" x14ac:dyDescent="0.2">
      <c r="C134" s="1"/>
      <c r="D134" s="3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.25" x14ac:dyDescent="0.2">
      <c r="C135" s="1"/>
      <c r="D135" s="3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.25" x14ac:dyDescent="0.2">
      <c r="C136" s="1"/>
      <c r="D136" s="3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.25" x14ac:dyDescent="0.2">
      <c r="C137" s="1"/>
      <c r="D137" s="3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.25" x14ac:dyDescent="0.2">
      <c r="C138" s="1"/>
      <c r="D138" s="3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.25" x14ac:dyDescent="0.2">
      <c r="C139" s="1"/>
      <c r="D139" s="3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.25" x14ac:dyDescent="0.2">
      <c r="C140" s="1"/>
      <c r="D140" s="3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.25" x14ac:dyDescent="0.2">
      <c r="C141" s="1"/>
      <c r="D141" s="3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.25" x14ac:dyDescent="0.2">
      <c r="C142" s="1"/>
      <c r="D142" s="3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.25" x14ac:dyDescent="0.2">
      <c r="C143" s="1"/>
      <c r="D143" s="3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.25" x14ac:dyDescent="0.2">
      <c r="C144" s="1"/>
      <c r="D144" s="3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.25" x14ac:dyDescent="0.2">
      <c r="C145" s="1"/>
      <c r="D145" s="3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.25" x14ac:dyDescent="0.2">
      <c r="C146" s="1"/>
      <c r="D146" s="3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.25" x14ac:dyDescent="0.2">
      <c r="C147" s="1"/>
      <c r="D147" s="3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.25" x14ac:dyDescent="0.2">
      <c r="C148" s="1"/>
      <c r="D148" s="3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.25" x14ac:dyDescent="0.2">
      <c r="C149" s="1"/>
      <c r="D149" s="3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.25" x14ac:dyDescent="0.2">
      <c r="C150" s="1"/>
      <c r="D150" s="3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.25" x14ac:dyDescent="0.2">
      <c r="C151" s="1"/>
      <c r="D151" s="3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.25" x14ac:dyDescent="0.2">
      <c r="C152" s="1"/>
      <c r="D152" s="3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.25" x14ac:dyDescent="0.2">
      <c r="C153" s="1"/>
      <c r="D153" s="3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.25" x14ac:dyDescent="0.2">
      <c r="C154" s="1"/>
      <c r="D154" s="3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.25" x14ac:dyDescent="0.2">
      <c r="C155" s="1"/>
      <c r="D155" s="3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.25" x14ac:dyDescent="0.2">
      <c r="C156" s="1"/>
      <c r="D156" s="3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.25" x14ac:dyDescent="0.2">
      <c r="C157" s="1"/>
      <c r="D157" s="3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.25" x14ac:dyDescent="0.2">
      <c r="C158" s="1"/>
      <c r="D158" s="3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.25" x14ac:dyDescent="0.2">
      <c r="C159" s="1"/>
      <c r="D159" s="3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.25" x14ac:dyDescent="0.2">
      <c r="C160" s="1"/>
      <c r="D160" s="3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.25" x14ac:dyDescent="0.2">
      <c r="C161" s="1"/>
      <c r="D161" s="3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.25" x14ac:dyDescent="0.2">
      <c r="C162" s="1"/>
      <c r="D162" s="3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.25" x14ac:dyDescent="0.2">
      <c r="C163" s="1"/>
      <c r="D163" s="3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.25" x14ac:dyDescent="0.2">
      <c r="C164" s="1"/>
      <c r="D164" s="3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.25" x14ac:dyDescent="0.2">
      <c r="C165" s="1"/>
      <c r="D165" s="3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.25" x14ac:dyDescent="0.2">
      <c r="C166" s="1"/>
      <c r="D166" s="3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.25" x14ac:dyDescent="0.2">
      <c r="C167" s="1"/>
      <c r="D167" s="3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.25" x14ac:dyDescent="0.2">
      <c r="C168" s="1"/>
      <c r="D168" s="3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.25" x14ac:dyDescent="0.2">
      <c r="C169" s="1"/>
      <c r="D169" s="3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.25" x14ac:dyDescent="0.2">
      <c r="C170" s="1"/>
      <c r="D170" s="3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.25" x14ac:dyDescent="0.2">
      <c r="C171" s="1"/>
      <c r="D171" s="3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.25" x14ac:dyDescent="0.2">
      <c r="C172" s="1"/>
      <c r="D172" s="3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.25" x14ac:dyDescent="0.2">
      <c r="C173" s="1"/>
      <c r="D173" s="3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.25" x14ac:dyDescent="0.2">
      <c r="C174" s="1"/>
      <c r="D174" s="3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.25" x14ac:dyDescent="0.2">
      <c r="C175" s="1"/>
      <c r="D175" s="3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.25" x14ac:dyDescent="0.2">
      <c r="C176" s="1"/>
      <c r="D176" s="3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.25" x14ac:dyDescent="0.2">
      <c r="C177" s="1"/>
      <c r="D177" s="3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.25" x14ac:dyDescent="0.2">
      <c r="C178" s="1"/>
      <c r="D178" s="3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.25" x14ac:dyDescent="0.2">
      <c r="C179" s="1"/>
      <c r="D179" s="3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.25" x14ac:dyDescent="0.2">
      <c r="C180" s="1"/>
      <c r="D180" s="3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.25" x14ac:dyDescent="0.2">
      <c r="C181" s="1"/>
      <c r="D181" s="3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.25" x14ac:dyDescent="0.2">
      <c r="C182" s="1"/>
      <c r="D182" s="3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.25" x14ac:dyDescent="0.2">
      <c r="C183" s="1"/>
      <c r="D183" s="3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.25" x14ac:dyDescent="0.2">
      <c r="C184" s="1"/>
      <c r="D184" s="3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.25" x14ac:dyDescent="0.2">
      <c r="C185" s="1"/>
      <c r="D185" s="3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.25" x14ac:dyDescent="0.2">
      <c r="C186" s="1"/>
      <c r="D186" s="3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.25" x14ac:dyDescent="0.2">
      <c r="C187" s="1"/>
      <c r="D187" s="3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.25" x14ac:dyDescent="0.2">
      <c r="C188" s="1"/>
      <c r="D188" s="3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.25" x14ac:dyDescent="0.2">
      <c r="C189" s="1"/>
      <c r="D189" s="3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.25" x14ac:dyDescent="0.2">
      <c r="C190" s="1"/>
      <c r="D190" s="3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.25" x14ac:dyDescent="0.2">
      <c r="C191" s="1"/>
      <c r="D191" s="3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.25" x14ac:dyDescent="0.2">
      <c r="C192" s="1"/>
      <c r="D192" s="3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.25" x14ac:dyDescent="0.2">
      <c r="C193" s="1"/>
      <c r="D193" s="3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.25" x14ac:dyDescent="0.2">
      <c r="C194" s="1"/>
      <c r="D194" s="3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.25" x14ac:dyDescent="0.2">
      <c r="C195" s="1"/>
      <c r="D195" s="3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.25" x14ac:dyDescent="0.2">
      <c r="C196" s="1"/>
      <c r="D196" s="3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.25" x14ac:dyDescent="0.2">
      <c r="C197" s="1"/>
      <c r="D197" s="3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.25" x14ac:dyDescent="0.2">
      <c r="C198" s="1"/>
      <c r="D198" s="3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.25" x14ac:dyDescent="0.2">
      <c r="C199" s="1"/>
      <c r="D199" s="3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.25" x14ac:dyDescent="0.2">
      <c r="C200" s="1"/>
      <c r="D200" s="3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.25" x14ac:dyDescent="0.2">
      <c r="C201" s="1"/>
      <c r="D201" s="3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.25" x14ac:dyDescent="0.2">
      <c r="C202" s="1"/>
      <c r="D202" s="3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.25" x14ac:dyDescent="0.2">
      <c r="C203" s="1"/>
      <c r="D203" s="3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.25" x14ac:dyDescent="0.2">
      <c r="C204" s="1"/>
      <c r="D204" s="3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.25" x14ac:dyDescent="0.2">
      <c r="C205" s="1"/>
      <c r="D205" s="3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.25" x14ac:dyDescent="0.2">
      <c r="C206" s="1"/>
      <c r="D206" s="3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.25" x14ac:dyDescent="0.2">
      <c r="C207" s="1"/>
      <c r="D207" s="3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.25" x14ac:dyDescent="0.2">
      <c r="C208" s="1"/>
      <c r="D208" s="3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.25" x14ac:dyDescent="0.2">
      <c r="C209" s="1"/>
      <c r="D209" s="3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.25" x14ac:dyDescent="0.2">
      <c r="C210" s="1"/>
      <c r="D210" s="3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.25" x14ac:dyDescent="0.2">
      <c r="C211" s="1"/>
      <c r="D211" s="3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.25" x14ac:dyDescent="0.2">
      <c r="C212" s="1"/>
      <c r="D212" s="3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.25" x14ac:dyDescent="0.2">
      <c r="C213" s="1"/>
      <c r="D213" s="3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.25" x14ac:dyDescent="0.2">
      <c r="C214" s="1"/>
      <c r="D214" s="3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.25" x14ac:dyDescent="0.2">
      <c r="C215" s="1"/>
      <c r="D215" s="3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.25" x14ac:dyDescent="0.2">
      <c r="C216" s="1"/>
      <c r="D216" s="3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.25" x14ac:dyDescent="0.2">
      <c r="C217" s="1"/>
      <c r="D217" s="3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.25" x14ac:dyDescent="0.2">
      <c r="C218" s="1"/>
      <c r="D218" s="3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.25" x14ac:dyDescent="0.2">
      <c r="C219" s="1"/>
      <c r="D219" s="3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.25" x14ac:dyDescent="0.2">
      <c r="C220" s="1"/>
      <c r="D220" s="3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.25" x14ac:dyDescent="0.2">
      <c r="C221" s="1"/>
      <c r="D221" s="3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">
      <c r="D222" s="4"/>
    </row>
    <row r="223" spans="3:96" x14ac:dyDescent="0.2">
      <c r="D223" s="4"/>
    </row>
    <row r="224" spans="3:96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K22" sqref="K2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285</v>
      </c>
      <c r="C2" s="13"/>
      <c r="D2" s="165"/>
      <c r="E2" s="160"/>
      <c r="F2" s="13"/>
      <c r="G2" s="26" t="s">
        <v>286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100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89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90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202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88</v>
      </c>
      <c r="C13" s="16" t="s">
        <v>58</v>
      </c>
      <c r="D13" s="162"/>
      <c r="E13" s="160"/>
      <c r="F13" s="21">
        <v>8</v>
      </c>
      <c r="G13" s="19" t="s">
        <v>105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109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104</v>
      </c>
      <c r="H15" s="107" t="e">
        <f>(((D6+D7+D10+D13)-('2020-DE'!D6+'2020-DE'!D7+'2020-DE'!D10+'2020-DE'!D13)+D22)/('2020-DE'!D6+'2020-DE'!D7+'2020-DE'!D10+'2020-DE'!D13))*100</f>
        <v>#DIV/0!</v>
      </c>
      <c r="I15" s="108">
        <f>IF(AND((D6+D7+D10+D13)=0,D22=0,('2020-DE'!D6+'2020-DE'!D7+'2020-DE'!D10+'2020-DE'!D13)=0),0, IF(('2020-DE'!D6+'2020-DE'!D7+'2020-DE'!D10+'2020-DE'!D13)=0,3,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287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93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94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107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246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247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5" sqref="I1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250</v>
      </c>
      <c r="C2" s="13"/>
      <c r="D2" s="165"/>
      <c r="E2" s="160"/>
      <c r="F2" s="13"/>
      <c r="G2" s="26" t="s">
        <v>248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100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89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90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202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88</v>
      </c>
      <c r="C13" s="16" t="s">
        <v>58</v>
      </c>
      <c r="D13" s="162"/>
      <c r="E13" s="160"/>
      <c r="F13" s="21">
        <v>8</v>
      </c>
      <c r="G13" s="19" t="s">
        <v>105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109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104</v>
      </c>
      <c r="H15" s="107" t="e">
        <f>(((D6+D7+D10+D13)-('2019-DE'!D6+'2019-DE'!D7+'2019-DE'!D10+'2019-DE'!D13)+D22)/('2019-DE'!D6+'2019-DE'!D7+'2019-DE'!D10+'2019-DE'!D13))*100</f>
        <v>#DIV/0!</v>
      </c>
      <c r="I15" s="108">
        <f>IF(AND((D6+D7+D10+D13)=0,D22=0,('2019-DE'!D6+'2019-DE'!D7+'2019-DE'!D10+'2019-DE'!D13)=0),0, IF(('2019-DE'!D6+'2019-DE'!D7+'2019-DE'!D10+'2019-DE'!D13)=0,3,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249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93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94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107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246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247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A16B7E3EBCE544C817A100973F6DF0B" ma:contentTypeVersion="13" ma:contentTypeDescription="Vytvoří nový dokument" ma:contentTypeScope="" ma:versionID="a2bcd12f9b0a5f74edf41ac100a66f5e">
  <xsd:schema xmlns:xsd="http://www.w3.org/2001/XMLSchema" xmlns:xs="http://www.w3.org/2001/XMLSchema" xmlns:p="http://schemas.microsoft.com/office/2006/metadata/properties" xmlns:ns3="f249f51d-211c-43f9-9576-e83eb1cc996f" xmlns:ns4="bbf0cf1b-a933-43e5-b858-52af369f4b13" targetNamespace="http://schemas.microsoft.com/office/2006/metadata/properties" ma:root="true" ma:fieldsID="4c6d24e2bdf4f42bf56edb865a88e400" ns3:_="" ns4:_="">
    <xsd:import namespace="f249f51d-211c-43f9-9576-e83eb1cc996f"/>
    <xsd:import namespace="bbf0cf1b-a933-43e5-b858-52af369f4b1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49f51d-211c-43f9-9576-e83eb1cc99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f0cf1b-a933-43e5-b858-52af369f4b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8FEA4E2-DF6E-4318-AB72-3401B5B1A5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49f51d-211c-43f9-9576-e83eb1cc996f"/>
    <ds:schemaRef ds:uri="bbf0cf1b-a933-43e5-b858-52af369f4b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67E25D-69C4-403E-8414-11037C342632}">
  <ds:schemaRefs>
    <ds:schemaRef ds:uri="http://schemas.microsoft.com/office/2006/documentManagement/types"/>
    <ds:schemaRef ds:uri="http://schemas.microsoft.com/office/2006/metadata/properties"/>
    <ds:schemaRef ds:uri="bbf0cf1b-a933-43e5-b858-52af369f4b13"/>
    <ds:schemaRef ds:uri="http://purl.org/dc/terms/"/>
    <ds:schemaRef ds:uri="http://schemas.openxmlformats.org/package/2006/metadata/core-properties"/>
    <ds:schemaRef ds:uri="f249f51d-211c-43f9-9576-e83eb1cc996f"/>
    <ds:schemaRef ds:uri="http://purl.org/dc/dcmitype/"/>
    <ds:schemaRef ds:uri="http://schemas.microsoft.com/office/infopath/2007/PartnerControl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5BDD24F4-E144-4D83-9518-EF22F6F8D8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14</vt:i4>
      </vt:variant>
    </vt:vector>
  </HeadingPairs>
  <TitlesOfParts>
    <vt:vector size="14" baseType="lpstr">
      <vt:lpstr>postup</vt:lpstr>
      <vt:lpstr>2021-ÚČ</vt:lpstr>
      <vt:lpstr>2020-ÚČ</vt:lpstr>
      <vt:lpstr>2019-ÚČ</vt:lpstr>
      <vt:lpstr>2018-ÚČ</vt:lpstr>
      <vt:lpstr>2017-ÚČ</vt:lpstr>
      <vt:lpstr>2016-ÚČ</vt:lpstr>
      <vt:lpstr>2021-DE</vt:lpstr>
      <vt:lpstr>2020-DE</vt:lpstr>
      <vt:lpstr>2019-DE</vt:lpstr>
      <vt:lpstr>2018-DE</vt:lpstr>
      <vt:lpstr>2017-DE</vt:lpstr>
      <vt:lpstr>2016-DE</vt:lpstr>
      <vt:lpstr>bodování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Rebcová Kateřina Ing.</cp:lastModifiedBy>
  <cp:lastPrinted>2007-02-07T13:11:42Z</cp:lastPrinted>
  <dcterms:created xsi:type="dcterms:W3CDTF">1997-01-24T11:07:25Z</dcterms:created>
  <dcterms:modified xsi:type="dcterms:W3CDTF">2021-12-21T06:53:47Z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0x0101001A16B7E3EBCE544C817A100973F6DF0B</vt:lpwstr>
  </property>
</Properties>
</file>