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k 13.7.2015" sheetId="1" r:id="rId1"/>
    <sheet name="k 20.7.2015" sheetId="2" r:id="rId2"/>
    <sheet name="k 27.7.2015" sheetId="3" r:id="rId3"/>
    <sheet name="k 3.8.2015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1" l="1"/>
  <c r="E91" i="1"/>
  <c r="C91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61" i="1"/>
  <c r="I90" i="1" s="1"/>
  <c r="I59" i="1"/>
  <c r="I88" i="1" s="1"/>
  <c r="I58" i="1"/>
  <c r="D55" i="1"/>
  <c r="D90" i="1" s="1"/>
  <c r="I19" i="1"/>
  <c r="I17" i="1"/>
  <c r="J4" i="1"/>
  <c r="J87" i="1" s="1"/>
  <c r="H4" i="1"/>
  <c r="H87" i="1" s="1"/>
  <c r="G4" i="1"/>
  <c r="F4" i="1"/>
  <c r="F87" i="1" s="1"/>
  <c r="E4" i="1"/>
  <c r="E87" i="1" s="1"/>
  <c r="D4" i="1"/>
  <c r="D87" i="1" s="1"/>
  <c r="C4" i="1"/>
  <c r="B4" i="1"/>
  <c r="B87" i="1" s="1"/>
  <c r="B89" i="1" s="1"/>
  <c r="I70" i="1"/>
  <c r="I64" i="1"/>
  <c r="I52" i="1"/>
  <c r="I46" i="1"/>
  <c r="I40" i="1"/>
  <c r="I34" i="1"/>
  <c r="I28" i="1"/>
  <c r="I22" i="1"/>
  <c r="I16" i="1"/>
  <c r="I10" i="1"/>
  <c r="J89" i="1" l="1"/>
  <c r="F89" i="1"/>
  <c r="G89" i="1"/>
  <c r="E89" i="1"/>
  <c r="C89" i="1"/>
  <c r="H89" i="1"/>
  <c r="D89" i="1"/>
  <c r="I4" i="1"/>
  <c r="I87" i="1" s="1"/>
  <c r="I89" i="1" s="1"/>
</calcChain>
</file>

<file path=xl/sharedStrings.xml><?xml version="1.0" encoding="utf-8"?>
<sst xmlns="http://schemas.openxmlformats.org/spreadsheetml/2006/main" count="108" uniqueCount="34">
  <si>
    <t xml:space="preserve">Stav ke dni: 13. červenec 2015     </t>
  </si>
  <si>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</si>
  <si>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</si>
  <si>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</si>
  <si>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</si>
  <si>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</si>
  <si>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</si>
  <si>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</si>
  <si>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</si>
  <si>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</si>
  <si>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</si>
  <si>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</si>
  <si>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</si>
  <si>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Žně 2015 – postup sklizně dle krajů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</si>
  <si>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</si>
  <si>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</si>
  <si>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</si>
  <si>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</si>
  <si>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</si>
  <si>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</si>
  <si>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</si>
  <si>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</si>
  <si>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</si>
  <si>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</si>
  <si>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</si>
  <si>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>Žně 2015 – postup sklizně</t>
  </si>
  <si>
    <t xml:space="preserve">   celá ČR</t>
  </si>
  <si>
    <t xml:space="preserve">Stav ke dni: 13. červenci 2015        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</si>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</sst>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1" fillId="0" borderId="20" xfId="0" applyNumberFormat="1" applyFont="1" applyBorder="1"/>
    <xf numFmtId="0" fontId="5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2" borderId="8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right" vertical="center" wrapText="1"/>
    </xf>
    <xf numFmtId="0" fontId="0" fillId="3" borderId="3" xfId="0" applyFont="1" applyFill="1" applyBorder="1" applyAlignment="1">
      <alignment horizontal="right" vertical="center" wrapText="1"/>
    </xf>
    <xf numFmtId="3" fontId="0" fillId="0" borderId="8" xfId="0" applyNumberFormat="1" applyFont="1" applyFill="1" applyBorder="1"/>
    <xf numFmtId="3" fontId="0" fillId="2" borderId="8" xfId="0" applyNumberFormat="1" applyFont="1" applyFill="1" applyBorder="1"/>
    <xf numFmtId="0" fontId="12" fillId="0" borderId="3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0" fillId="2" borderId="6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>
      <alignment horizontal="right" vertical="center" wrapText="1"/>
    </xf>
    <xf numFmtId="2" fontId="0" fillId="0" borderId="7" xfId="0" applyNumberFormat="1" applyFont="1" applyBorder="1" applyAlignment="1">
      <alignment horizontal="right" vertical="center" wrapText="1"/>
    </xf>
    <xf numFmtId="2" fontId="11" fillId="0" borderId="7" xfId="0" applyNumberFormat="1" applyFont="1" applyBorder="1" applyAlignment="1">
      <alignment horizontal="right" vertical="center"/>
    </xf>
    <xf numFmtId="2" fontId="11" fillId="0" borderId="7" xfId="0" applyNumberFormat="1" applyFont="1" applyBorder="1" applyAlignment="1">
      <alignment horizontal="right" vertical="center" wrapText="1"/>
    </xf>
    <xf numFmtId="2" fontId="0" fillId="0" borderId="8" xfId="0" applyNumberFormat="1" applyFont="1" applyBorder="1"/>
    <xf numFmtId="2" fontId="0" fillId="3" borderId="6" xfId="0" applyNumberFormat="1" applyFont="1" applyFill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0" fillId="3" borderId="5" xfId="0" applyNumberFormat="1" applyFont="1" applyFill="1" applyBorder="1" applyAlignment="1">
      <alignment horizontal="right" vertical="center" wrapText="1"/>
    </xf>
    <xf numFmtId="2" fontId="0" fillId="3" borderId="4" xfId="0" applyNumberFormat="1" applyFont="1" applyFill="1" applyBorder="1" applyAlignment="1">
      <alignment horizontal="right" vertical="center" wrapText="1"/>
    </xf>
    <xf numFmtId="2" fontId="0" fillId="3" borderId="3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2" fontId="0" fillId="3" borderId="19" xfId="0" applyNumberFormat="1" applyFont="1" applyFill="1" applyBorder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8" xfId="0" applyFont="1" applyFill="1" applyBorder="1" applyAlignment="1">
      <alignment vertical="center" wrapText="1"/>
    </xf>
    <xf numFmtId="2" fontId="0" fillId="3" borderId="9" xfId="0" applyNumberFormat="1" applyFont="1" applyFill="1" applyBorder="1" applyAlignment="1">
      <alignment horizontal="right" vertical="center" wrapText="1"/>
    </xf>
    <xf numFmtId="2" fontId="0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 wrapText="1"/>
    </xf>
    <xf numFmtId="2" fontId="4" fillId="3" borderId="14" xfId="0" applyNumberFormat="1" applyFont="1" applyFill="1" applyBorder="1" applyAlignment="1">
      <alignment horizontal="right" vertical="center" wrapText="1"/>
    </xf>
    <xf numFmtId="2" fontId="4" fillId="3" borderId="8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2" fontId="10" fillId="0" borderId="3" xfId="0" applyNumberFormat="1" applyFont="1" applyBorder="1" applyAlignment="1">
      <alignment horizontal="right" vertical="center" wrapText="1"/>
    </xf>
    <xf numFmtId="0" fontId="1" fillId="5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selection activeCell="M71" sqref="M71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0" ht="32.25" customHeight="1" thickBot="1" x14ac:dyDescent="0.3">
      <c r="A1" s="113" t="s">
        <v>13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30.75" thickBot="1" x14ac:dyDescent="0.3">
      <c r="A2" s="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0" ht="17.25" thickTop="1" thickBot="1" x14ac:dyDescent="0.3">
      <c r="A3" s="110" t="s">
        <v>28</v>
      </c>
      <c r="B3" s="111"/>
      <c r="C3" s="111"/>
      <c r="D3" s="111"/>
      <c r="E3" s="111"/>
      <c r="F3" s="111"/>
      <c r="G3" s="111"/>
      <c r="H3" s="111"/>
      <c r="I3" s="111"/>
      <c r="J3" s="112"/>
    </row>
    <row r="4" spans="1:10" ht="20.100000000000001" customHeight="1" thickBot="1" x14ac:dyDescent="0.3">
      <c r="A4" s="4" t="s">
        <v>23</v>
      </c>
      <c r="B4" s="19">
        <f>3909+164363</f>
        <v>168272</v>
      </c>
      <c r="C4" s="20">
        <f>275+12537</f>
        <v>12812</v>
      </c>
      <c r="D4" s="20">
        <f>265+21231</f>
        <v>21496</v>
      </c>
      <c r="E4" s="20">
        <f>1524+50099</f>
        <v>51623</v>
      </c>
      <c r="F4" s="20">
        <f>60+3682</f>
        <v>3742</v>
      </c>
      <c r="G4" s="20">
        <f>124+5676</f>
        <v>5800</v>
      </c>
      <c r="H4" s="20">
        <f>59+5817</f>
        <v>5876</v>
      </c>
      <c r="I4" s="20">
        <f>SUM(B4:H4)</f>
        <v>269621</v>
      </c>
      <c r="J4" s="20">
        <f>2020+82423</f>
        <v>84443</v>
      </c>
    </row>
    <row r="5" spans="1:10" ht="35.25" customHeight="1" thickBot="1" x14ac:dyDescent="0.3">
      <c r="A5" s="5" t="s">
        <v>22</v>
      </c>
      <c r="B5" s="35">
        <v>1682.72</v>
      </c>
      <c r="C5" s="35">
        <v>128.12</v>
      </c>
      <c r="D5" s="35">
        <v>7085.08</v>
      </c>
      <c r="E5" s="35">
        <v>0</v>
      </c>
      <c r="F5" s="35">
        <v>0</v>
      </c>
      <c r="G5" s="35">
        <v>0</v>
      </c>
      <c r="H5" s="35">
        <v>0</v>
      </c>
      <c r="I5" s="35">
        <v>8895.92</v>
      </c>
      <c r="J5" s="36">
        <v>0</v>
      </c>
    </row>
    <row r="6" spans="1:10" ht="20.100000000000001" customHeight="1" thickBot="1" x14ac:dyDescent="0.3">
      <c r="A6" s="6" t="s">
        <v>12</v>
      </c>
      <c r="B6" s="65">
        <v>1</v>
      </c>
      <c r="C6" s="65">
        <v>1</v>
      </c>
      <c r="D6" s="65">
        <v>32.96</v>
      </c>
      <c r="E6" s="65">
        <v>0</v>
      </c>
      <c r="F6" s="65">
        <v>0</v>
      </c>
      <c r="G6" s="65">
        <v>0</v>
      </c>
      <c r="H6" s="65">
        <v>0</v>
      </c>
      <c r="I6" s="69">
        <v>3.3</v>
      </c>
      <c r="J6" s="68">
        <v>0</v>
      </c>
    </row>
    <row r="7" spans="1:10" ht="20.100000000000001" customHeight="1" thickBot="1" x14ac:dyDescent="0.3">
      <c r="A7" s="7" t="s">
        <v>24</v>
      </c>
      <c r="B7" s="38">
        <v>10096.32</v>
      </c>
      <c r="C7" s="39">
        <v>832.78</v>
      </c>
      <c r="D7" s="39">
        <v>40384.959999999999</v>
      </c>
      <c r="E7" s="39"/>
      <c r="F7" s="39"/>
      <c r="G7" s="39"/>
      <c r="H7" s="40"/>
      <c r="I7" s="45">
        <v>51314.06</v>
      </c>
      <c r="J7" s="46"/>
    </row>
    <row r="8" spans="1:10" ht="20.100000000000001" customHeight="1" thickBot="1" x14ac:dyDescent="0.3">
      <c r="A8" s="8" t="s">
        <v>11</v>
      </c>
      <c r="B8" s="71">
        <v>6</v>
      </c>
      <c r="C8" s="71">
        <v>6.5</v>
      </c>
      <c r="D8" s="71">
        <v>5.7</v>
      </c>
      <c r="E8" s="71"/>
      <c r="F8" s="71"/>
      <c r="G8" s="71"/>
      <c r="H8" s="74"/>
      <c r="I8" s="75">
        <v>5.77</v>
      </c>
      <c r="J8" s="76"/>
    </row>
    <row r="9" spans="1:10" ht="20.100000000000001" customHeight="1" thickBot="1" x14ac:dyDescent="0.3">
      <c r="A9" s="107" t="s">
        <v>10</v>
      </c>
      <c r="B9" s="108"/>
      <c r="C9" s="108"/>
      <c r="D9" s="108"/>
      <c r="E9" s="108"/>
      <c r="F9" s="108"/>
      <c r="G9" s="108"/>
      <c r="H9" s="108"/>
      <c r="I9" s="108"/>
      <c r="J9" s="109"/>
    </row>
    <row r="10" spans="1:10" ht="20.100000000000001" customHeight="1" thickBot="1" x14ac:dyDescent="0.3">
      <c r="A10" s="4" t="s">
        <v>23</v>
      </c>
      <c r="B10" s="19">
        <v>72823</v>
      </c>
      <c r="C10" s="20">
        <v>4933</v>
      </c>
      <c r="D10" s="20">
        <v>16821</v>
      </c>
      <c r="E10" s="20">
        <v>19957</v>
      </c>
      <c r="F10" s="20">
        <v>3462</v>
      </c>
      <c r="G10" s="20">
        <v>10527</v>
      </c>
      <c r="H10" s="20">
        <v>8966</v>
      </c>
      <c r="I10" s="20">
        <f>SUM(B10:H10)</f>
        <v>137489</v>
      </c>
      <c r="J10" s="20">
        <v>40143</v>
      </c>
    </row>
    <row r="11" spans="1:10" ht="34.5" customHeight="1" thickBot="1" x14ac:dyDescent="0.3">
      <c r="A11" s="5" t="s">
        <v>22</v>
      </c>
      <c r="B11" s="21"/>
      <c r="C11" s="21"/>
      <c r="D11" s="101">
        <v>5664</v>
      </c>
      <c r="E11" s="21"/>
      <c r="F11" s="21"/>
      <c r="G11" s="21"/>
      <c r="H11" s="21"/>
      <c r="I11" s="21">
        <v>5664</v>
      </c>
      <c r="J11" s="22"/>
    </row>
    <row r="12" spans="1:10" ht="20.100000000000001" customHeight="1" thickBot="1" x14ac:dyDescent="0.3">
      <c r="A12" s="6" t="s">
        <v>12</v>
      </c>
      <c r="B12" s="61"/>
      <c r="C12" s="61"/>
      <c r="D12" s="33">
        <v>33.67</v>
      </c>
      <c r="E12" s="61"/>
      <c r="F12" s="61"/>
      <c r="G12" s="61"/>
      <c r="H12" s="61"/>
      <c r="I12" s="62">
        <v>4.12</v>
      </c>
      <c r="J12" s="63"/>
    </row>
    <row r="13" spans="1:10" ht="20.100000000000001" customHeight="1" thickBot="1" x14ac:dyDescent="0.3">
      <c r="A13" s="7" t="s">
        <v>24</v>
      </c>
      <c r="B13" s="23"/>
      <c r="C13" s="24"/>
      <c r="D13" s="60">
        <v>31152</v>
      </c>
      <c r="E13" s="24"/>
      <c r="F13" s="24"/>
      <c r="G13" s="24"/>
      <c r="H13" s="25"/>
      <c r="I13" s="26">
        <v>31152</v>
      </c>
      <c r="J13" s="27"/>
    </row>
    <row r="14" spans="1:10" ht="20.100000000000001" customHeight="1" thickBot="1" x14ac:dyDescent="0.3">
      <c r="A14" s="8" t="s">
        <v>11</v>
      </c>
      <c r="B14" s="80"/>
      <c r="C14" s="81"/>
      <c r="D14" s="71">
        <v>5.5</v>
      </c>
      <c r="E14" s="81"/>
      <c r="F14" s="81"/>
      <c r="G14" s="81"/>
      <c r="H14" s="82"/>
      <c r="I14" s="79">
        <v>5.5</v>
      </c>
      <c r="J14" s="83"/>
    </row>
    <row r="15" spans="1:10" ht="20.100000000000001" customHeight="1" thickBot="1" x14ac:dyDescent="0.3">
      <c r="A15" s="107" t="s">
        <v>29</v>
      </c>
      <c r="B15" s="108"/>
      <c r="C15" s="108"/>
      <c r="D15" s="108"/>
      <c r="E15" s="108"/>
      <c r="F15" s="108"/>
      <c r="G15" s="108"/>
      <c r="H15" s="108"/>
      <c r="I15" s="108"/>
      <c r="J15" s="109"/>
    </row>
    <row r="16" spans="1:10" ht="20.100000000000001" customHeight="1" thickBot="1" x14ac:dyDescent="0.3">
      <c r="A16" s="4" t="s">
        <v>23</v>
      </c>
      <c r="B16" s="32">
        <v>54210</v>
      </c>
      <c r="C16" s="33">
        <v>2671</v>
      </c>
      <c r="D16" s="34">
        <v>7803</v>
      </c>
      <c r="E16" s="33">
        <v>8357</v>
      </c>
      <c r="F16" s="33">
        <v>1725</v>
      </c>
      <c r="G16" s="33">
        <v>1954</v>
      </c>
      <c r="H16" s="33">
        <v>3944</v>
      </c>
      <c r="I16" s="33">
        <f>SUM(B16:H16)</f>
        <v>80664</v>
      </c>
      <c r="J16" s="33">
        <v>24614</v>
      </c>
    </row>
    <row r="17" spans="1:12" ht="27.75" customHeight="1" thickBot="1" x14ac:dyDescent="0.3">
      <c r="A17" s="5" t="s">
        <v>22</v>
      </c>
      <c r="B17" s="35">
        <v>130</v>
      </c>
      <c r="C17" s="35">
        <v>0</v>
      </c>
      <c r="D17" s="35">
        <v>2232</v>
      </c>
      <c r="E17" s="35">
        <v>0</v>
      </c>
      <c r="F17" s="35">
        <v>0</v>
      </c>
      <c r="G17" s="35">
        <v>0</v>
      </c>
      <c r="H17" s="35">
        <v>0</v>
      </c>
      <c r="I17" s="35">
        <f>B17+D17</f>
        <v>2362</v>
      </c>
      <c r="J17" s="36">
        <v>0</v>
      </c>
    </row>
    <row r="18" spans="1:12" ht="20.100000000000001" customHeight="1" thickBot="1" x14ac:dyDescent="0.3">
      <c r="A18" s="6" t="s">
        <v>12</v>
      </c>
      <c r="B18" s="64">
        <v>0.24</v>
      </c>
      <c r="C18" s="65"/>
      <c r="D18" s="65">
        <v>28.6</v>
      </c>
      <c r="E18" s="65"/>
      <c r="F18" s="65"/>
      <c r="G18" s="65"/>
      <c r="H18" s="65"/>
      <c r="I18" s="65">
        <v>2.93</v>
      </c>
      <c r="J18" s="65"/>
    </row>
    <row r="19" spans="1:12" ht="20.100000000000001" customHeight="1" thickBot="1" x14ac:dyDescent="0.3">
      <c r="A19" s="7" t="s">
        <v>24</v>
      </c>
      <c r="B19" s="38">
        <v>919</v>
      </c>
      <c r="C19" s="39"/>
      <c r="D19" s="39">
        <v>13677</v>
      </c>
      <c r="E19" s="39"/>
      <c r="F19" s="39"/>
      <c r="G19" s="39"/>
      <c r="H19" s="40"/>
      <c r="I19" s="41">
        <f>B19+D19</f>
        <v>14596</v>
      </c>
      <c r="J19" s="38"/>
    </row>
    <row r="20" spans="1:12" ht="20.100000000000001" customHeight="1" thickBot="1" x14ac:dyDescent="0.3">
      <c r="A20" s="90" t="s">
        <v>11</v>
      </c>
      <c r="B20" s="91">
        <v>7.07</v>
      </c>
      <c r="C20" s="91"/>
      <c r="D20" s="91">
        <v>6.13</v>
      </c>
      <c r="E20" s="91"/>
      <c r="F20" s="91"/>
      <c r="G20" s="91"/>
      <c r="H20" s="91"/>
      <c r="I20" s="91">
        <v>6.18</v>
      </c>
      <c r="J20" s="92"/>
      <c r="L20" s="73"/>
    </row>
    <row r="21" spans="1:12" ht="20.100000000000001" customHeight="1" thickBot="1" x14ac:dyDescent="0.3">
      <c r="A21" s="104" t="s">
        <v>14</v>
      </c>
      <c r="B21" s="105"/>
      <c r="C21" s="105"/>
      <c r="D21" s="105"/>
      <c r="E21" s="105"/>
      <c r="F21" s="105"/>
      <c r="G21" s="105"/>
      <c r="H21" s="105"/>
      <c r="I21" s="105"/>
      <c r="J21" s="106"/>
    </row>
    <row r="22" spans="1:12" ht="20.100000000000001" customHeight="1" thickBot="1" x14ac:dyDescent="0.3">
      <c r="A22" s="4" t="s">
        <v>23</v>
      </c>
      <c r="B22" s="37">
        <v>10781</v>
      </c>
      <c r="C22" s="33">
        <v>494</v>
      </c>
      <c r="D22" s="33">
        <v>1319</v>
      </c>
      <c r="E22" s="33">
        <v>3214</v>
      </c>
      <c r="F22" s="33">
        <v>866</v>
      </c>
      <c r="G22" s="33">
        <v>1183</v>
      </c>
      <c r="H22" s="33">
        <v>1295</v>
      </c>
      <c r="I22" s="33">
        <f>SUM(B22:H22)</f>
        <v>19152</v>
      </c>
      <c r="J22" s="33">
        <v>6029</v>
      </c>
    </row>
    <row r="23" spans="1:12" ht="20.100000000000001" customHeight="1" thickBot="1" x14ac:dyDescent="0.3">
      <c r="A23" s="5" t="s">
        <v>22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6">
        <v>0</v>
      </c>
    </row>
    <row r="24" spans="1:12" ht="20.100000000000001" customHeight="1" thickBot="1" x14ac:dyDescent="0.3">
      <c r="A24" s="6" t="s">
        <v>12</v>
      </c>
      <c r="B24" s="65"/>
      <c r="C24" s="65"/>
      <c r="D24" s="66"/>
      <c r="E24" s="65"/>
      <c r="F24" s="66"/>
      <c r="G24" s="65"/>
      <c r="H24" s="65"/>
      <c r="I24" s="67"/>
      <c r="J24" s="68"/>
    </row>
    <row r="25" spans="1:12" ht="20.100000000000001" customHeight="1" thickBot="1" x14ac:dyDescent="0.3">
      <c r="A25" s="7" t="s">
        <v>24</v>
      </c>
      <c r="B25" s="38"/>
      <c r="C25" s="39"/>
      <c r="D25" s="39"/>
      <c r="E25" s="39"/>
      <c r="F25" s="39"/>
      <c r="G25" s="39"/>
      <c r="H25" s="40"/>
      <c r="I25" s="45"/>
      <c r="J25" s="46"/>
    </row>
    <row r="26" spans="1:12" ht="20.100000000000001" customHeight="1" thickBot="1" x14ac:dyDescent="0.3">
      <c r="A26" s="8" t="s">
        <v>11</v>
      </c>
      <c r="B26" s="71"/>
      <c r="C26" s="71"/>
      <c r="D26" s="71"/>
      <c r="E26" s="71"/>
      <c r="F26" s="71"/>
      <c r="G26" s="71"/>
      <c r="H26" s="74"/>
      <c r="I26" s="75"/>
      <c r="J26" s="76"/>
    </row>
    <row r="27" spans="1:12" ht="20.100000000000001" customHeight="1" thickBot="1" x14ac:dyDescent="0.3">
      <c r="A27" s="107" t="s">
        <v>30</v>
      </c>
      <c r="B27" s="108"/>
      <c r="C27" s="108"/>
      <c r="D27" s="108"/>
      <c r="E27" s="108"/>
      <c r="F27" s="108"/>
      <c r="G27" s="108"/>
      <c r="H27" s="108"/>
      <c r="I27" s="108"/>
      <c r="J27" s="109"/>
    </row>
    <row r="28" spans="1:12" ht="20.100000000000001" customHeight="1" thickBot="1" x14ac:dyDescent="0.3">
      <c r="A28" s="4" t="s">
        <v>23</v>
      </c>
      <c r="B28" s="37">
        <v>57179</v>
      </c>
      <c r="C28" s="33">
        <v>6642</v>
      </c>
      <c r="D28" s="33">
        <v>4492</v>
      </c>
      <c r="E28" s="33">
        <v>18311</v>
      </c>
      <c r="F28" s="33">
        <v>959</v>
      </c>
      <c r="G28" s="33">
        <v>799</v>
      </c>
      <c r="H28" s="33">
        <v>846</v>
      </c>
      <c r="I28" s="33">
        <f>SUM(B28:H28)</f>
        <v>89228</v>
      </c>
      <c r="J28" s="33">
        <v>22541</v>
      </c>
    </row>
    <row r="29" spans="1:12" ht="20.100000000000001" customHeight="1" thickBot="1" x14ac:dyDescent="0.3">
      <c r="A29" s="5" t="s">
        <v>22</v>
      </c>
      <c r="B29" s="35">
        <v>0</v>
      </c>
      <c r="C29" s="35">
        <v>0</v>
      </c>
      <c r="D29" s="35">
        <v>1162</v>
      </c>
      <c r="E29" s="35">
        <v>0</v>
      </c>
      <c r="F29" s="35">
        <v>0</v>
      </c>
      <c r="G29" s="35">
        <v>0</v>
      </c>
      <c r="H29" s="35">
        <v>0</v>
      </c>
      <c r="I29" s="35">
        <v>1162</v>
      </c>
      <c r="J29" s="36">
        <v>0</v>
      </c>
    </row>
    <row r="30" spans="1:12" ht="20.100000000000001" customHeight="1" thickBot="1" x14ac:dyDescent="0.3">
      <c r="A30" s="6" t="s">
        <v>12</v>
      </c>
      <c r="B30" s="65"/>
      <c r="C30" s="65"/>
      <c r="D30" s="65">
        <v>25.86</v>
      </c>
      <c r="E30" s="65"/>
      <c r="F30" s="65"/>
      <c r="G30" s="65"/>
      <c r="H30" s="65"/>
      <c r="I30" s="69">
        <v>1.3</v>
      </c>
      <c r="J30" s="68"/>
    </row>
    <row r="31" spans="1:12" ht="20.100000000000001" customHeight="1" thickBot="1" x14ac:dyDescent="0.3">
      <c r="A31" s="7" t="s">
        <v>24</v>
      </c>
      <c r="B31" s="38"/>
      <c r="C31" s="39"/>
      <c r="D31" s="39">
        <v>7553</v>
      </c>
      <c r="E31" s="39"/>
      <c r="F31" s="39"/>
      <c r="G31" s="39"/>
      <c r="H31" s="40"/>
      <c r="I31" s="45">
        <v>7553</v>
      </c>
      <c r="J31" s="46"/>
    </row>
    <row r="32" spans="1:12" ht="20.100000000000001" customHeight="1" thickBot="1" x14ac:dyDescent="0.3">
      <c r="A32" s="8" t="s">
        <v>11</v>
      </c>
      <c r="B32" s="84"/>
      <c r="C32" s="71"/>
      <c r="D32" s="71">
        <v>6.5</v>
      </c>
      <c r="E32" s="85"/>
      <c r="F32" s="85"/>
      <c r="G32" s="71"/>
      <c r="H32" s="86"/>
      <c r="I32" s="76">
        <v>6.5</v>
      </c>
      <c r="J32" s="72"/>
    </row>
    <row r="33" spans="1:10" ht="20.100000000000001" customHeight="1" thickBot="1" x14ac:dyDescent="0.3">
      <c r="A33" s="107" t="s">
        <v>15</v>
      </c>
      <c r="B33" s="108"/>
      <c r="C33" s="108"/>
      <c r="D33" s="108"/>
      <c r="E33" s="108"/>
      <c r="F33" s="108"/>
      <c r="G33" s="108"/>
      <c r="H33" s="108"/>
      <c r="I33" s="108"/>
      <c r="J33" s="109"/>
    </row>
    <row r="34" spans="1:10" ht="20.100000000000001" customHeight="1" thickBot="1" x14ac:dyDescent="0.3">
      <c r="A34" s="4" t="s">
        <v>23</v>
      </c>
      <c r="B34" s="19">
        <v>11151</v>
      </c>
      <c r="C34" s="20">
        <v>1087</v>
      </c>
      <c r="D34" s="20">
        <v>2098</v>
      </c>
      <c r="E34" s="20">
        <v>2635</v>
      </c>
      <c r="F34" s="20">
        <v>821</v>
      </c>
      <c r="G34" s="20">
        <v>1271</v>
      </c>
      <c r="H34" s="20">
        <v>1598</v>
      </c>
      <c r="I34" s="20">
        <f>SUM(B34:H34)</f>
        <v>20661</v>
      </c>
      <c r="J34" s="20">
        <v>5630</v>
      </c>
    </row>
    <row r="35" spans="1:10" ht="20.100000000000001" customHeight="1" thickBot="1" x14ac:dyDescent="0.3">
      <c r="A35" s="5" t="s">
        <v>22</v>
      </c>
      <c r="B35" s="21">
        <v>0</v>
      </c>
      <c r="C35" s="21">
        <v>0</v>
      </c>
      <c r="D35" s="21">
        <v>178</v>
      </c>
      <c r="E35" s="21">
        <v>0</v>
      </c>
      <c r="F35" s="21">
        <v>0</v>
      </c>
      <c r="G35" s="21">
        <v>0</v>
      </c>
      <c r="H35" s="21">
        <v>0</v>
      </c>
      <c r="I35" s="21">
        <v>178</v>
      </c>
      <c r="J35" s="22">
        <v>0</v>
      </c>
    </row>
    <row r="36" spans="1:10" ht="20.100000000000001" customHeight="1" thickBot="1" x14ac:dyDescent="0.3">
      <c r="A36" s="6" t="s">
        <v>12</v>
      </c>
      <c r="B36" s="61"/>
      <c r="C36" s="61"/>
      <c r="D36" s="61">
        <v>8.48</v>
      </c>
      <c r="E36" s="61"/>
      <c r="F36" s="61"/>
      <c r="G36" s="61"/>
      <c r="H36" s="61"/>
      <c r="I36" s="62">
        <v>0.86</v>
      </c>
      <c r="J36" s="63"/>
    </row>
    <row r="37" spans="1:10" ht="20.100000000000001" customHeight="1" thickBot="1" x14ac:dyDescent="0.3">
      <c r="A37" s="7" t="s">
        <v>24</v>
      </c>
      <c r="B37" s="23"/>
      <c r="C37" s="24"/>
      <c r="D37" s="24">
        <v>534</v>
      </c>
      <c r="E37" s="24"/>
      <c r="F37" s="24"/>
      <c r="G37" s="24"/>
      <c r="H37" s="25"/>
      <c r="I37" s="26">
        <v>534</v>
      </c>
      <c r="J37" s="27"/>
    </row>
    <row r="38" spans="1:10" ht="20.100000000000001" customHeight="1" thickBot="1" x14ac:dyDescent="0.3">
      <c r="A38" s="8" t="s">
        <v>11</v>
      </c>
      <c r="B38" s="83"/>
      <c r="C38" s="77"/>
      <c r="D38" s="77">
        <v>3</v>
      </c>
      <c r="E38" s="77"/>
      <c r="F38" s="77"/>
      <c r="G38" s="77"/>
      <c r="H38" s="78"/>
      <c r="I38" s="79">
        <v>3</v>
      </c>
      <c r="J38" s="83"/>
    </row>
    <row r="39" spans="1:10" ht="20.100000000000001" customHeight="1" thickBot="1" x14ac:dyDescent="0.3">
      <c r="A39" s="107" t="s">
        <v>16</v>
      </c>
      <c r="B39" s="108"/>
      <c r="C39" s="108"/>
      <c r="D39" s="108"/>
      <c r="E39" s="108"/>
      <c r="F39" s="108"/>
      <c r="G39" s="108"/>
      <c r="H39" s="108"/>
      <c r="I39" s="108"/>
      <c r="J39" s="109"/>
    </row>
    <row r="40" spans="1:10" ht="20.100000000000001" customHeight="1" thickBot="1" x14ac:dyDescent="0.3">
      <c r="A40" s="4" t="s">
        <v>23</v>
      </c>
      <c r="B40" s="19">
        <v>54586</v>
      </c>
      <c r="C40" s="20">
        <v>4084</v>
      </c>
      <c r="D40" s="20">
        <v>16652</v>
      </c>
      <c r="E40" s="20">
        <v>12157</v>
      </c>
      <c r="F40" s="20">
        <v>2061</v>
      </c>
      <c r="G40" s="20">
        <v>6777</v>
      </c>
      <c r="H40" s="20">
        <v>5763</v>
      </c>
      <c r="I40" s="20">
        <f>SUM(B40:H40)</f>
        <v>102080</v>
      </c>
      <c r="J40" s="20">
        <v>32053</v>
      </c>
    </row>
    <row r="41" spans="1:10" ht="20.100000000000001" customHeight="1" thickBot="1" x14ac:dyDescent="0.3">
      <c r="A41" s="5" t="s">
        <v>22</v>
      </c>
      <c r="B41" s="21"/>
      <c r="C41" s="21"/>
      <c r="D41" s="21">
        <v>2400</v>
      </c>
      <c r="E41" s="21"/>
      <c r="F41" s="21"/>
      <c r="G41" s="21"/>
      <c r="H41" s="21"/>
      <c r="I41" s="21">
        <v>2400</v>
      </c>
      <c r="J41" s="22"/>
    </row>
    <row r="42" spans="1:10" ht="20.100000000000001" customHeight="1" thickBot="1" x14ac:dyDescent="0.3">
      <c r="A42" s="6" t="s">
        <v>12</v>
      </c>
      <c r="B42" s="61"/>
      <c r="C42" s="61"/>
      <c r="D42" s="61">
        <v>14.41</v>
      </c>
      <c r="E42" s="61"/>
      <c r="F42" s="61"/>
      <c r="G42" s="61"/>
      <c r="H42" s="61"/>
      <c r="I42" s="62">
        <v>2.35</v>
      </c>
      <c r="J42" s="63"/>
    </row>
    <row r="43" spans="1:10" ht="20.100000000000001" customHeight="1" thickBot="1" x14ac:dyDescent="0.3">
      <c r="A43" s="7" t="s">
        <v>24</v>
      </c>
      <c r="B43" s="23"/>
      <c r="C43" s="24"/>
      <c r="D43" s="24">
        <v>14640</v>
      </c>
      <c r="E43" s="24"/>
      <c r="F43" s="24"/>
      <c r="G43" s="24"/>
      <c r="H43" s="25"/>
      <c r="I43" s="26">
        <v>14640</v>
      </c>
      <c r="J43" s="27"/>
    </row>
    <row r="44" spans="1:10" ht="20.100000000000001" customHeight="1" thickBot="1" x14ac:dyDescent="0.3">
      <c r="A44" s="90" t="s">
        <v>11</v>
      </c>
      <c r="B44" s="93"/>
      <c r="C44" s="94"/>
      <c r="D44" s="94">
        <v>6.1</v>
      </c>
      <c r="E44" s="94"/>
      <c r="F44" s="94"/>
      <c r="G44" s="94"/>
      <c r="H44" s="95"/>
      <c r="I44" s="96">
        <v>6.1</v>
      </c>
      <c r="J44" s="93"/>
    </row>
    <row r="45" spans="1:10" ht="20.100000000000001" customHeight="1" thickBot="1" x14ac:dyDescent="0.3">
      <c r="A45" s="104" t="s">
        <v>33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0" ht="20.100000000000001" customHeight="1" thickBot="1" x14ac:dyDescent="0.3">
      <c r="A46" s="4" t="s">
        <v>23</v>
      </c>
      <c r="B46" s="37">
        <v>50521</v>
      </c>
      <c r="C46" s="33">
        <v>3297</v>
      </c>
      <c r="D46" s="33">
        <v>5410</v>
      </c>
      <c r="E46" s="33">
        <v>17334</v>
      </c>
      <c r="F46" s="33">
        <v>646</v>
      </c>
      <c r="G46" s="33">
        <v>1882</v>
      </c>
      <c r="H46" s="33">
        <v>4714</v>
      </c>
      <c r="I46" s="33">
        <f>SUM(B46:H46)</f>
        <v>83804</v>
      </c>
      <c r="J46" s="33">
        <v>24775</v>
      </c>
    </row>
    <row r="47" spans="1:10" ht="20.100000000000001" customHeight="1" thickBot="1" x14ac:dyDescent="0.3">
      <c r="A47" s="5" t="s">
        <v>22</v>
      </c>
      <c r="B47" s="35">
        <v>0</v>
      </c>
      <c r="C47" s="35">
        <v>0</v>
      </c>
      <c r="D47" s="35">
        <v>436</v>
      </c>
      <c r="E47" s="35">
        <v>0</v>
      </c>
      <c r="F47" s="35">
        <v>0</v>
      </c>
      <c r="G47" s="35">
        <v>0</v>
      </c>
      <c r="H47" s="35">
        <v>0</v>
      </c>
      <c r="I47" s="35">
        <v>436</v>
      </c>
      <c r="J47" s="36">
        <v>0</v>
      </c>
    </row>
    <row r="48" spans="1:10" ht="20.100000000000001" customHeight="1" thickBot="1" x14ac:dyDescent="0.3">
      <c r="A48" s="6" t="s">
        <v>12</v>
      </c>
      <c r="B48" s="65"/>
      <c r="C48" s="65"/>
      <c r="D48" s="65">
        <v>8.06</v>
      </c>
      <c r="E48" s="65"/>
      <c r="F48" s="65"/>
      <c r="G48" s="65"/>
      <c r="H48" s="65"/>
      <c r="I48" s="69">
        <v>0.52</v>
      </c>
      <c r="J48" s="44"/>
    </row>
    <row r="49" spans="1:10" ht="20.100000000000001" customHeight="1" thickBot="1" x14ac:dyDescent="0.3">
      <c r="A49" s="7" t="s">
        <v>24</v>
      </c>
      <c r="B49" s="38"/>
      <c r="C49" s="39"/>
      <c r="D49" s="39">
        <v>2592</v>
      </c>
      <c r="E49" s="39"/>
      <c r="F49" s="39"/>
      <c r="G49" s="39"/>
      <c r="H49" s="40"/>
      <c r="I49" s="45">
        <v>2592</v>
      </c>
      <c r="J49" s="46"/>
    </row>
    <row r="50" spans="1:10" ht="20.100000000000001" customHeight="1" thickBot="1" x14ac:dyDescent="0.3">
      <c r="A50" s="8" t="s">
        <v>11</v>
      </c>
      <c r="B50" s="72"/>
      <c r="C50" s="71"/>
      <c r="D50" s="71">
        <v>5.94</v>
      </c>
      <c r="E50" s="71"/>
      <c r="F50" s="71"/>
      <c r="G50" s="71"/>
      <c r="H50" s="74"/>
      <c r="I50" s="76">
        <v>5.94</v>
      </c>
      <c r="J50" s="72"/>
    </row>
    <row r="51" spans="1:10" ht="20.100000000000001" customHeight="1" thickBot="1" x14ac:dyDescent="0.3">
      <c r="A51" s="107" t="s">
        <v>17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0" ht="20.100000000000001" customHeight="1" thickBot="1" x14ac:dyDescent="0.3">
      <c r="A52" s="4" t="s">
        <v>23</v>
      </c>
      <c r="B52" s="19">
        <v>68715</v>
      </c>
      <c r="C52" s="20">
        <v>3372</v>
      </c>
      <c r="D52" s="20">
        <v>11831</v>
      </c>
      <c r="E52" s="20">
        <v>36102</v>
      </c>
      <c r="F52" s="20">
        <v>3732</v>
      </c>
      <c r="G52" s="20">
        <v>5823</v>
      </c>
      <c r="H52" s="20">
        <v>4673</v>
      </c>
      <c r="I52" s="20">
        <f>SUM(B52:H52)</f>
        <v>134248</v>
      </c>
      <c r="J52" s="20">
        <v>37550</v>
      </c>
    </row>
    <row r="53" spans="1:10" ht="20.100000000000001" customHeight="1" thickBot="1" x14ac:dyDescent="0.3">
      <c r="A53" s="5" t="s">
        <v>22</v>
      </c>
      <c r="B53" s="21">
        <v>0</v>
      </c>
      <c r="C53" s="21">
        <v>0</v>
      </c>
      <c r="D53" s="21">
        <v>2000</v>
      </c>
      <c r="E53" s="21">
        <v>0</v>
      </c>
      <c r="F53" s="21">
        <v>0</v>
      </c>
      <c r="G53" s="21">
        <v>0</v>
      </c>
      <c r="H53" s="21">
        <v>0</v>
      </c>
      <c r="I53" s="21">
        <v>2000</v>
      </c>
      <c r="J53" s="22">
        <v>0</v>
      </c>
    </row>
    <row r="54" spans="1:10" ht="20.100000000000001" customHeight="1" thickBot="1" x14ac:dyDescent="0.3">
      <c r="A54" s="6" t="s">
        <v>12</v>
      </c>
      <c r="B54" s="61"/>
      <c r="C54" s="61"/>
      <c r="D54" s="61">
        <v>16.899999999999999</v>
      </c>
      <c r="E54" s="61"/>
      <c r="F54" s="61"/>
      <c r="G54" s="61"/>
      <c r="H54" s="61"/>
      <c r="I54" s="62">
        <v>1.49</v>
      </c>
      <c r="J54" s="63"/>
    </row>
    <row r="55" spans="1:10" ht="20.100000000000001" customHeight="1" thickBot="1" x14ac:dyDescent="0.3">
      <c r="A55" s="7" t="s">
        <v>24</v>
      </c>
      <c r="B55" s="23"/>
      <c r="C55" s="24"/>
      <c r="D55" s="24">
        <f>D56*D53</f>
        <v>10640</v>
      </c>
      <c r="E55" s="24"/>
      <c r="F55" s="24"/>
      <c r="G55" s="24"/>
      <c r="H55" s="25"/>
      <c r="I55" s="26">
        <v>10640</v>
      </c>
      <c r="J55" s="27"/>
    </row>
    <row r="56" spans="1:10" ht="20.100000000000001" customHeight="1" thickBot="1" x14ac:dyDescent="0.3">
      <c r="A56" s="8" t="s">
        <v>11</v>
      </c>
      <c r="B56" s="31"/>
      <c r="C56" s="28"/>
      <c r="D56" s="28">
        <v>5.32</v>
      </c>
      <c r="E56" s="28"/>
      <c r="F56" s="28"/>
      <c r="G56" s="28"/>
      <c r="H56" s="29"/>
      <c r="I56" s="30">
        <v>5.32</v>
      </c>
      <c r="J56" s="31"/>
    </row>
    <row r="57" spans="1:10" ht="20.100000000000001" customHeight="1" thickBot="1" x14ac:dyDescent="0.3">
      <c r="A57" s="107" t="s">
        <v>18</v>
      </c>
      <c r="B57" s="108"/>
      <c r="C57" s="108"/>
      <c r="D57" s="108"/>
      <c r="E57" s="108"/>
      <c r="F57" s="108"/>
      <c r="G57" s="108"/>
      <c r="H57" s="108"/>
      <c r="I57" s="108"/>
      <c r="J57" s="109"/>
    </row>
    <row r="58" spans="1:10" ht="20.100000000000001" customHeight="1" thickBot="1" x14ac:dyDescent="0.3">
      <c r="A58" s="53" t="s">
        <v>23</v>
      </c>
      <c r="B58" s="51">
        <v>109513</v>
      </c>
      <c r="C58" s="52">
        <v>4616</v>
      </c>
      <c r="D58" s="52">
        <v>5943</v>
      </c>
      <c r="E58" s="52">
        <v>34930</v>
      </c>
      <c r="F58" s="52">
        <v>2039</v>
      </c>
      <c r="G58" s="52">
        <v>1193</v>
      </c>
      <c r="H58" s="52">
        <v>1837</v>
      </c>
      <c r="I58" s="52">
        <f>SUM(B58:H58)</f>
        <v>160071</v>
      </c>
      <c r="J58" s="52">
        <v>35273</v>
      </c>
    </row>
    <row r="59" spans="1:10" ht="20.100000000000001" customHeight="1" thickBot="1" x14ac:dyDescent="0.3">
      <c r="A59" s="54" t="s">
        <v>22</v>
      </c>
      <c r="B59" s="35">
        <v>7377</v>
      </c>
      <c r="C59" s="35">
        <v>0</v>
      </c>
      <c r="D59" s="35">
        <v>2270</v>
      </c>
      <c r="E59" s="35">
        <v>136</v>
      </c>
      <c r="F59" s="35">
        <v>0</v>
      </c>
      <c r="G59" s="35">
        <v>0</v>
      </c>
      <c r="H59" s="35">
        <v>0</v>
      </c>
      <c r="I59" s="35">
        <f>SUM(B59:H59)</f>
        <v>9783</v>
      </c>
      <c r="J59" s="36">
        <v>2964</v>
      </c>
    </row>
    <row r="60" spans="1:10" ht="20.100000000000001" customHeight="1" thickBot="1" x14ac:dyDescent="0.3">
      <c r="A60" s="55" t="s">
        <v>12</v>
      </c>
      <c r="B60" s="65">
        <v>6.73</v>
      </c>
      <c r="C60" s="65"/>
      <c r="D60" s="65">
        <v>38.200000000000003</v>
      </c>
      <c r="E60" s="65">
        <v>0.39</v>
      </c>
      <c r="F60" s="65"/>
      <c r="G60" s="65"/>
      <c r="H60" s="65"/>
      <c r="I60" s="67">
        <v>6.11</v>
      </c>
      <c r="J60" s="68">
        <v>8.4</v>
      </c>
    </row>
    <row r="61" spans="1:10" ht="20.100000000000001" customHeight="1" thickBot="1" x14ac:dyDescent="0.3">
      <c r="A61" s="56" t="s">
        <v>24</v>
      </c>
      <c r="B61" s="38">
        <v>37327.620000000003</v>
      </c>
      <c r="C61" s="39"/>
      <c r="D61" s="39">
        <v>11781.3</v>
      </c>
      <c r="E61" s="39">
        <v>527.67999999999995</v>
      </c>
      <c r="F61" s="39"/>
      <c r="G61" s="39"/>
      <c r="H61" s="40"/>
      <c r="I61" s="45">
        <f>SUM(B61:H61)</f>
        <v>49636.6</v>
      </c>
      <c r="J61" s="46">
        <v>8151</v>
      </c>
    </row>
    <row r="62" spans="1:10" ht="20.100000000000001" customHeight="1" thickBot="1" x14ac:dyDescent="0.3">
      <c r="A62" s="57" t="s">
        <v>11</v>
      </c>
      <c r="B62" s="43">
        <v>5.0599999999999996</v>
      </c>
      <c r="C62" s="42"/>
      <c r="D62" s="42">
        <v>5.19</v>
      </c>
      <c r="E62" s="42">
        <v>3.88</v>
      </c>
      <c r="F62" s="42"/>
      <c r="G62" s="42"/>
      <c r="H62" s="47"/>
      <c r="I62" s="48">
        <v>5.0739999999999998</v>
      </c>
      <c r="J62" s="43">
        <v>2.75</v>
      </c>
    </row>
    <row r="63" spans="1:10" ht="20.100000000000001" customHeight="1" thickBot="1" x14ac:dyDescent="0.3">
      <c r="A63" s="107" t="s">
        <v>19</v>
      </c>
      <c r="B63" s="108"/>
      <c r="C63" s="108"/>
      <c r="D63" s="108"/>
      <c r="E63" s="108"/>
      <c r="F63" s="108"/>
      <c r="G63" s="108"/>
      <c r="H63" s="108"/>
      <c r="I63" s="108"/>
      <c r="J63" s="109"/>
    </row>
    <row r="64" spans="1:10" ht="20.100000000000001" customHeight="1" thickBot="1" x14ac:dyDescent="0.3">
      <c r="A64" s="4" t="s">
        <v>23</v>
      </c>
      <c r="B64" s="19">
        <v>49414</v>
      </c>
      <c r="C64" s="20">
        <v>2792</v>
      </c>
      <c r="D64" s="20">
        <v>2856</v>
      </c>
      <c r="E64" s="20">
        <v>34506</v>
      </c>
      <c r="F64" s="20">
        <v>936</v>
      </c>
      <c r="G64" s="20">
        <v>1880</v>
      </c>
      <c r="H64" s="20">
        <v>1431</v>
      </c>
      <c r="I64" s="20">
        <f>SUM(B64:H64)</f>
        <v>93815</v>
      </c>
      <c r="J64" s="20">
        <v>23147</v>
      </c>
    </row>
    <row r="65" spans="1:10" ht="20.100000000000001" customHeight="1" thickBot="1" x14ac:dyDescent="0.3">
      <c r="A65" s="5" t="s">
        <v>22</v>
      </c>
      <c r="B65" s="21">
        <v>0</v>
      </c>
      <c r="C65" s="21">
        <v>0</v>
      </c>
      <c r="D65" s="21">
        <v>401</v>
      </c>
      <c r="E65" s="21">
        <v>0</v>
      </c>
      <c r="F65" s="21">
        <v>0</v>
      </c>
      <c r="G65" s="21">
        <v>0</v>
      </c>
      <c r="H65" s="21">
        <v>0</v>
      </c>
      <c r="I65" s="21">
        <v>401</v>
      </c>
      <c r="J65" s="22">
        <v>0</v>
      </c>
    </row>
    <row r="66" spans="1:10" ht="20.100000000000001" customHeight="1" thickBot="1" x14ac:dyDescent="0.3">
      <c r="A66" s="6" t="s">
        <v>12</v>
      </c>
      <c r="B66" s="61"/>
      <c r="C66" s="61"/>
      <c r="D66" s="61">
        <v>14</v>
      </c>
      <c r="E66" s="61"/>
      <c r="F66" s="61"/>
      <c r="G66" s="61"/>
      <c r="H66" s="61"/>
      <c r="I66" s="62">
        <v>0.43</v>
      </c>
      <c r="J66" s="63"/>
    </row>
    <row r="67" spans="1:10" ht="20.100000000000001" customHeight="1" thickBot="1" x14ac:dyDescent="0.3">
      <c r="A67" s="7" t="s">
        <v>24</v>
      </c>
      <c r="B67" s="23"/>
      <c r="C67" s="24"/>
      <c r="D67" s="24">
        <v>2508</v>
      </c>
      <c r="E67" s="24"/>
      <c r="F67" s="24"/>
      <c r="G67" s="24"/>
      <c r="H67" s="25"/>
      <c r="I67" s="26">
        <v>2508</v>
      </c>
      <c r="J67" s="27"/>
    </row>
    <row r="68" spans="1:10" ht="20.100000000000001" customHeight="1" thickBot="1" x14ac:dyDescent="0.3">
      <c r="A68" s="90" t="s">
        <v>11</v>
      </c>
      <c r="B68" s="97"/>
      <c r="C68" s="98"/>
      <c r="D68" s="98">
        <v>6.25</v>
      </c>
      <c r="E68" s="98"/>
      <c r="F68" s="98"/>
      <c r="G68" s="98"/>
      <c r="H68" s="99"/>
      <c r="I68" s="100">
        <v>6.25</v>
      </c>
      <c r="J68" s="97"/>
    </row>
    <row r="69" spans="1:10" ht="20.100000000000001" customHeight="1" thickBot="1" x14ac:dyDescent="0.3">
      <c r="A69" s="104" t="s">
        <v>32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0" ht="20.100000000000001" customHeight="1" thickBot="1" x14ac:dyDescent="0.3">
      <c r="A70" s="4" t="s">
        <v>23</v>
      </c>
      <c r="B70" s="19">
        <v>32619</v>
      </c>
      <c r="C70" s="20">
        <v>2393</v>
      </c>
      <c r="D70" s="18">
        <v>2649</v>
      </c>
      <c r="E70" s="20">
        <v>8634</v>
      </c>
      <c r="F70" s="20">
        <v>99</v>
      </c>
      <c r="G70" s="20">
        <v>1163</v>
      </c>
      <c r="H70" s="20">
        <v>462</v>
      </c>
      <c r="I70" s="20">
        <f>SUM(B70:H70)</f>
        <v>48019</v>
      </c>
      <c r="J70" s="20">
        <v>12608</v>
      </c>
    </row>
    <row r="71" spans="1:10" ht="20.100000000000001" customHeight="1" thickBot="1" x14ac:dyDescent="0.3">
      <c r="A71" s="5" t="s">
        <v>22</v>
      </c>
      <c r="B71" s="21">
        <v>0</v>
      </c>
      <c r="C71" s="21">
        <v>0</v>
      </c>
      <c r="D71" s="49">
        <v>1493</v>
      </c>
      <c r="E71" s="21">
        <v>0</v>
      </c>
      <c r="F71" s="21">
        <v>0</v>
      </c>
      <c r="G71" s="21">
        <v>0</v>
      </c>
      <c r="H71" s="21">
        <v>0</v>
      </c>
      <c r="I71" s="21">
        <v>1493</v>
      </c>
      <c r="J71" s="22">
        <v>0</v>
      </c>
    </row>
    <row r="72" spans="1:10" ht="20.100000000000001" customHeight="1" thickBot="1" x14ac:dyDescent="0.3">
      <c r="A72" s="6" t="s">
        <v>12</v>
      </c>
      <c r="B72" s="61"/>
      <c r="C72" s="61"/>
      <c r="D72" s="70">
        <v>56.36</v>
      </c>
      <c r="E72" s="61"/>
      <c r="F72" s="61"/>
      <c r="G72" s="61"/>
      <c r="H72" s="61"/>
      <c r="I72" s="62">
        <v>3.11</v>
      </c>
      <c r="J72" s="63"/>
    </row>
    <row r="73" spans="1:10" ht="20.100000000000001" customHeight="1" thickBot="1" x14ac:dyDescent="0.3">
      <c r="A73" s="7" t="s">
        <v>24</v>
      </c>
      <c r="B73" s="23"/>
      <c r="C73" s="24"/>
      <c r="D73" s="50">
        <v>8515</v>
      </c>
      <c r="E73" s="24"/>
      <c r="F73" s="24"/>
      <c r="G73" s="24"/>
      <c r="H73" s="25"/>
      <c r="I73" s="26">
        <v>8515</v>
      </c>
      <c r="J73" s="27"/>
    </row>
    <row r="74" spans="1:10" ht="20.100000000000001" customHeight="1" thickBot="1" x14ac:dyDescent="0.3">
      <c r="A74" s="8" t="s">
        <v>11</v>
      </c>
      <c r="B74" s="83"/>
      <c r="C74" s="77"/>
      <c r="D74" s="87">
        <v>5.7</v>
      </c>
      <c r="E74" s="77"/>
      <c r="F74" s="77"/>
      <c r="G74" s="77"/>
      <c r="H74" s="78"/>
      <c r="I74" s="79">
        <v>5.7</v>
      </c>
      <c r="J74" s="83"/>
    </row>
    <row r="75" spans="1:10" ht="20.100000000000001" customHeight="1" thickBot="1" x14ac:dyDescent="0.3">
      <c r="A75" s="107" t="s">
        <v>31</v>
      </c>
      <c r="B75" s="108"/>
      <c r="C75" s="108"/>
      <c r="D75" s="108"/>
      <c r="E75" s="108"/>
      <c r="F75" s="108"/>
      <c r="G75" s="108"/>
      <c r="H75" s="108"/>
      <c r="I75" s="108"/>
      <c r="J75" s="109"/>
    </row>
    <row r="76" spans="1:10" ht="20.100000000000001" customHeight="1" thickBot="1" x14ac:dyDescent="0.3">
      <c r="A76" s="4" t="s">
        <v>23</v>
      </c>
      <c r="B76" s="58">
        <v>38415</v>
      </c>
      <c r="C76" s="59">
        <v>2426</v>
      </c>
      <c r="D76" s="59">
        <v>5170</v>
      </c>
      <c r="E76" s="59">
        <v>13645</v>
      </c>
      <c r="F76" s="33">
        <v>892</v>
      </c>
      <c r="G76" s="59">
        <v>2145</v>
      </c>
      <c r="H76" s="59">
        <v>1485</v>
      </c>
      <c r="I76" s="59">
        <v>64178</v>
      </c>
      <c r="J76" s="33">
        <v>17373</v>
      </c>
    </row>
    <row r="77" spans="1:10" ht="20.100000000000001" customHeight="1" thickBot="1" x14ac:dyDescent="0.3">
      <c r="A77" s="5" t="s">
        <v>22</v>
      </c>
      <c r="B77" s="35">
        <v>0</v>
      </c>
      <c r="C77" s="35">
        <v>0</v>
      </c>
      <c r="D77" s="35">
        <v>290</v>
      </c>
      <c r="E77" s="35">
        <v>0</v>
      </c>
      <c r="F77" s="35">
        <v>0</v>
      </c>
      <c r="G77" s="35">
        <v>0</v>
      </c>
      <c r="H77" s="35">
        <v>0</v>
      </c>
      <c r="I77" s="35">
        <v>290</v>
      </c>
      <c r="J77" s="36">
        <v>0</v>
      </c>
    </row>
    <row r="78" spans="1:10" ht="20.100000000000001" customHeight="1" thickBot="1" x14ac:dyDescent="0.3">
      <c r="A78" s="6" t="s">
        <v>12</v>
      </c>
      <c r="B78" s="65"/>
      <c r="C78" s="65"/>
      <c r="D78" s="65">
        <v>5.6</v>
      </c>
      <c r="E78" s="66"/>
      <c r="F78" s="66"/>
      <c r="G78" s="66"/>
      <c r="H78" s="66"/>
      <c r="I78" s="69">
        <v>0.42</v>
      </c>
      <c r="J78" s="68"/>
    </row>
    <row r="79" spans="1:10" ht="20.100000000000001" customHeight="1" thickBot="1" x14ac:dyDescent="0.3">
      <c r="A79" s="7" t="s">
        <v>24</v>
      </c>
      <c r="B79" s="38"/>
      <c r="C79" s="39"/>
      <c r="D79" s="60">
        <v>1682</v>
      </c>
      <c r="E79" s="39"/>
      <c r="F79" s="39"/>
      <c r="G79" s="39"/>
      <c r="H79" s="40"/>
      <c r="I79" s="45">
        <v>1682</v>
      </c>
      <c r="J79" s="46"/>
    </row>
    <row r="80" spans="1:10" ht="20.100000000000001" customHeight="1" thickBot="1" x14ac:dyDescent="0.3">
      <c r="A80" s="8" t="s">
        <v>11</v>
      </c>
      <c r="B80" s="72"/>
      <c r="C80" s="71"/>
      <c r="D80" s="71">
        <v>5.8</v>
      </c>
      <c r="E80" s="71"/>
      <c r="F80" s="71"/>
      <c r="G80" s="71"/>
      <c r="H80" s="74"/>
      <c r="I80" s="76">
        <v>5.8</v>
      </c>
      <c r="J80" s="72"/>
    </row>
    <row r="81" spans="1:12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113" t="s">
        <v>25</v>
      </c>
      <c r="B84" s="113"/>
      <c r="C84" s="113"/>
      <c r="D84" s="113"/>
      <c r="E84" s="113"/>
      <c r="F84" s="113"/>
      <c r="G84" s="113"/>
      <c r="H84" s="113"/>
      <c r="I84" s="113"/>
      <c r="J84" s="113"/>
    </row>
    <row r="85" spans="1:12" ht="16.5" thickBot="1" x14ac:dyDescent="0.3">
      <c r="A85" s="114" t="s">
        <v>26</v>
      </c>
      <c r="B85" s="115"/>
      <c r="C85" s="115"/>
      <c r="D85" s="115"/>
      <c r="E85" s="115"/>
      <c r="F85" s="115"/>
      <c r="G85" s="115"/>
      <c r="H85" s="115"/>
      <c r="I85" s="115"/>
      <c r="J85" s="116"/>
    </row>
    <row r="86" spans="1:12" ht="27" thickTop="1" thickBot="1" x14ac:dyDescent="0.3">
      <c r="A86" s="12" t="s">
        <v>27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2" ht="16.5" thickTop="1" thickBot="1" x14ac:dyDescent="0.3">
      <c r="A87" s="15" t="s">
        <v>23</v>
      </c>
      <c r="B87" s="102">
        <f t="shared" ref="B87:J87" si="0">B76+B70+B64+B58+B52+B46+B40+B34+B28+B22+B16+B10+B4</f>
        <v>778199</v>
      </c>
      <c r="C87" s="102">
        <f t="shared" si="0"/>
        <v>51619</v>
      </c>
      <c r="D87" s="102">
        <f t="shared" si="0"/>
        <v>104540</v>
      </c>
      <c r="E87" s="102">
        <f t="shared" si="0"/>
        <v>261405</v>
      </c>
      <c r="F87" s="102">
        <f t="shared" si="0"/>
        <v>21980</v>
      </c>
      <c r="G87" s="102">
        <f t="shared" si="0"/>
        <v>42397</v>
      </c>
      <c r="H87" s="102">
        <f t="shared" si="0"/>
        <v>42890</v>
      </c>
      <c r="I87" s="102">
        <f t="shared" si="0"/>
        <v>1303030</v>
      </c>
      <c r="J87" s="102">
        <f t="shared" si="0"/>
        <v>366179</v>
      </c>
    </row>
    <row r="88" spans="1:12" ht="15.75" thickBot="1" x14ac:dyDescent="0.3">
      <c r="A88" s="16" t="s">
        <v>22</v>
      </c>
      <c r="B88" s="89">
        <f t="shared" ref="B88:J88" si="1">B77+B71+B65+B59+B53+B47+B41+B35+B29+B23+B17+B11+B5</f>
        <v>9189.7199999999993</v>
      </c>
      <c r="C88" s="89">
        <f t="shared" si="1"/>
        <v>128.12</v>
      </c>
      <c r="D88" s="89">
        <f t="shared" si="1"/>
        <v>25611.08</v>
      </c>
      <c r="E88" s="89">
        <f t="shared" si="1"/>
        <v>136</v>
      </c>
      <c r="F88" s="89">
        <f t="shared" si="1"/>
        <v>0</v>
      </c>
      <c r="G88" s="89">
        <f t="shared" si="1"/>
        <v>0</v>
      </c>
      <c r="H88" s="89">
        <f t="shared" si="1"/>
        <v>0</v>
      </c>
      <c r="I88" s="89">
        <f t="shared" si="1"/>
        <v>35064.92</v>
      </c>
      <c r="J88" s="89">
        <f t="shared" si="1"/>
        <v>2964</v>
      </c>
      <c r="L88" s="88"/>
    </row>
    <row r="89" spans="1:12" ht="15.75" thickBot="1" x14ac:dyDescent="0.3">
      <c r="A89" s="17" t="s">
        <v>12</v>
      </c>
      <c r="B89" s="89">
        <f>(B88/B87)*100</f>
        <v>1.1808958890977757</v>
      </c>
      <c r="C89" s="89">
        <f t="shared" ref="C89:J89" si="2">(C88/C87)*100</f>
        <v>0.24820318099924446</v>
      </c>
      <c r="D89" s="89">
        <f t="shared" si="2"/>
        <v>24.4988329825904</v>
      </c>
      <c r="E89" s="89">
        <f t="shared" si="2"/>
        <v>5.2026548841835468E-2</v>
      </c>
      <c r="F89" s="89">
        <f t="shared" si="2"/>
        <v>0</v>
      </c>
      <c r="G89" s="89">
        <f t="shared" si="2"/>
        <v>0</v>
      </c>
      <c r="H89" s="89">
        <f t="shared" si="2"/>
        <v>0</v>
      </c>
      <c r="I89" s="89">
        <f t="shared" si="2"/>
        <v>2.69102937000683</v>
      </c>
      <c r="J89" s="89">
        <f t="shared" si="2"/>
        <v>0.80944019181875526</v>
      </c>
    </row>
    <row r="90" spans="1:12" ht="15.75" thickBot="1" x14ac:dyDescent="0.3">
      <c r="A90" s="103" t="s">
        <v>24</v>
      </c>
      <c r="B90" s="89">
        <f>B79+B73+B67+B61+B55+B49+B43+B37+B31+B25+B19+B13+B7</f>
        <v>48342.94</v>
      </c>
      <c r="C90" s="89">
        <f t="shared" ref="C90:J90" si="3">C79+C73+C67+C61+C55+C49+C43+C37+C31+C25+C19+C13+C7</f>
        <v>832.78</v>
      </c>
      <c r="D90" s="89">
        <f t="shared" si="3"/>
        <v>145659.26</v>
      </c>
      <c r="E90" s="89">
        <f t="shared" si="3"/>
        <v>527.67999999999995</v>
      </c>
      <c r="F90" s="89">
        <f t="shared" si="3"/>
        <v>0</v>
      </c>
      <c r="G90" s="89">
        <f t="shared" si="3"/>
        <v>0</v>
      </c>
      <c r="H90" s="89">
        <f t="shared" si="3"/>
        <v>0</v>
      </c>
      <c r="I90" s="89">
        <f t="shared" si="3"/>
        <v>195362.66</v>
      </c>
      <c r="J90" s="89">
        <f t="shared" si="3"/>
        <v>8151</v>
      </c>
    </row>
    <row r="91" spans="1:12" ht="15.75" thickBot="1" x14ac:dyDescent="0.3">
      <c r="A91" s="17" t="s">
        <v>11</v>
      </c>
      <c r="B91" s="89">
        <v>5.26</v>
      </c>
      <c r="C91" s="102">
        <f>C90/C88</f>
        <v>6.5</v>
      </c>
      <c r="D91" s="102">
        <v>5.69</v>
      </c>
      <c r="E91" s="102">
        <f>E90/E88</f>
        <v>3.8799999999999994</v>
      </c>
      <c r="F91" s="102">
        <v>0</v>
      </c>
      <c r="G91" s="102">
        <v>0</v>
      </c>
      <c r="H91" s="102">
        <v>0</v>
      </c>
      <c r="I91" s="102">
        <v>5.57</v>
      </c>
      <c r="J91" s="102">
        <f>J90/J88</f>
        <v>2.75</v>
      </c>
    </row>
    <row r="93" spans="1:12" x14ac:dyDescent="0.25">
      <c r="B93" s="73"/>
      <c r="C93" s="88"/>
      <c r="D93" s="73"/>
      <c r="I93" s="73"/>
    </row>
  </sheetData>
  <mergeCells count="16">
    <mergeCell ref="A84:J84"/>
    <mergeCell ref="A85:J85"/>
    <mergeCell ref="A57:J57"/>
    <mergeCell ref="A63:J63"/>
    <mergeCell ref="A69:J69"/>
    <mergeCell ref="A75:J75"/>
    <mergeCell ref="A1:J1"/>
    <mergeCell ref="A21:J21"/>
    <mergeCell ref="A27:J27"/>
    <mergeCell ref="A33:J33"/>
    <mergeCell ref="A39:J39"/>
    <mergeCell ref="A45:J45"/>
    <mergeCell ref="A51:J51"/>
    <mergeCell ref="A3:J3"/>
    <mergeCell ref="A9:J9"/>
    <mergeCell ref="A15:J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5" sqref="J25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 13.7.2015</vt:lpstr>
      <vt:lpstr>k 20.7.2015</vt:lpstr>
      <vt:lpstr>k 27.7.2015</vt:lpstr>
      <vt:lpstr>k 3.8.2015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Smetana Karel</cp:lastModifiedBy>
  <dcterms:created xsi:type="dcterms:W3CDTF">2015-07-04T08:45:01Z</dcterms:created>
  <dcterms:modified xsi:type="dcterms:W3CDTF">2015-07-15T10:32:47Z</dcterms:modified>
</cp:coreProperties>
</file>